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defaultThemeVersion="124226"/>
  <mc:AlternateContent xmlns:mc="http://schemas.openxmlformats.org/markup-compatibility/2006">
    <mc:Choice Requires="x15">
      <x15ac:absPath xmlns:x15ac="http://schemas.microsoft.com/office/spreadsheetml/2010/11/ac" url="C:\Users\ymorizono\Desktop\新・達成度シート\"/>
    </mc:Choice>
  </mc:AlternateContent>
  <xr:revisionPtr revIDLastSave="0" documentId="13_ncr:1_{6ACC2702-E69C-4D4E-9B26-2B96ECB154A4}" xr6:coauthVersionLast="36" xr6:coauthVersionMax="47" xr10:uidLastSave="{00000000-0000-0000-0000-000000000000}"/>
  <bookViews>
    <workbookView xWindow="12435" yWindow="1125" windowWidth="25785" windowHeight="18360" xr2:uid="{00000000-000D-0000-FFFF-FFFF00000000}"/>
  </bookViews>
  <sheets>
    <sheet name="達成度チェックシート " sheetId="42" r:id="rId1"/>
    <sheet name="科目と目標の関連" sheetId="38" r:id="rId2"/>
  </sheets>
  <definedNames>
    <definedName name="_xlnm._FilterDatabase" localSheetId="1" hidden="1">科目と目標の関連!$A$2:$P$73</definedName>
    <definedName name="_xlnm._FilterDatabase" localSheetId="0" hidden="1">'達成度チェックシート '!$A$1:$L$81</definedName>
  </definedNames>
  <calcPr calcId="191029"/>
</workbook>
</file>

<file path=xl/calcChain.xml><?xml version="1.0" encoding="utf-8"?>
<calcChain xmlns="http://schemas.openxmlformats.org/spreadsheetml/2006/main">
  <c r="K67" i="42" l="1"/>
  <c r="J45" i="42"/>
  <c r="K33" i="42"/>
  <c r="J33" i="42"/>
  <c r="J25" i="42"/>
  <c r="K25" i="42"/>
  <c r="E107" i="42" l="1"/>
  <c r="E94" i="42"/>
  <c r="L93" i="42"/>
  <c r="L105" i="42"/>
  <c r="K105" i="42"/>
  <c r="E104" i="42"/>
  <c r="L101" i="42"/>
  <c r="E81" i="42"/>
  <c r="L92" i="42" l="1"/>
  <c r="K92" i="42"/>
  <c r="G88" i="42"/>
  <c r="J87" i="42"/>
  <c r="L86" i="42"/>
  <c r="J86" i="42"/>
  <c r="I86" i="42"/>
  <c r="H86" i="42"/>
  <c r="G86" i="42"/>
  <c r="F86" i="42"/>
  <c r="E86" i="42"/>
  <c r="I85" i="42"/>
  <c r="J84" i="42"/>
  <c r="I84" i="42"/>
  <c r="J83" i="42"/>
  <c r="I83" i="42"/>
  <c r="H83" i="42"/>
  <c r="G83" i="42"/>
  <c r="I82" i="42"/>
  <c r="H82" i="42"/>
  <c r="G82" i="42"/>
  <c r="F82" i="42"/>
  <c r="E82" i="42"/>
  <c r="I81" i="42"/>
  <c r="G81" i="42"/>
  <c r="F81" i="42"/>
  <c r="L80" i="42"/>
  <c r="J80" i="42"/>
  <c r="E80" i="42"/>
  <c r="L79" i="42"/>
  <c r="K79" i="42"/>
  <c r="E108" i="42" l="1"/>
  <c r="E95" i="42"/>
  <c r="K80" i="42" l="1"/>
  <c r="I80" i="42"/>
  <c r="H80" i="42"/>
  <c r="G80" i="42"/>
  <c r="F80" i="42"/>
  <c r="K101" i="42"/>
  <c r="J101" i="42"/>
  <c r="I101" i="42"/>
  <c r="H101" i="42"/>
  <c r="G101" i="42"/>
  <c r="L100" i="42"/>
  <c r="K100" i="42"/>
  <c r="J100" i="42"/>
  <c r="L99" i="42"/>
  <c r="K99" i="42"/>
  <c r="J99" i="42"/>
  <c r="I99" i="42"/>
  <c r="H99" i="42"/>
  <c r="G99" i="42"/>
  <c r="F99" i="42"/>
  <c r="E99" i="42"/>
  <c r="L98" i="42"/>
  <c r="L95" i="42"/>
  <c r="K95" i="42"/>
  <c r="J95" i="42"/>
  <c r="I95" i="42"/>
  <c r="H95" i="42"/>
  <c r="G95" i="42"/>
  <c r="K93" i="42"/>
  <c r="J93" i="42"/>
  <c r="I93" i="42"/>
  <c r="H93" i="42"/>
  <c r="G93" i="42"/>
  <c r="F93" i="42"/>
  <c r="E93" i="42"/>
  <c r="L114" i="42"/>
  <c r="K114" i="42"/>
  <c r="J114" i="42"/>
  <c r="I114" i="42"/>
  <c r="H114" i="42"/>
  <c r="G114" i="42"/>
  <c r="L88" i="42"/>
  <c r="K88" i="42"/>
  <c r="J88" i="42"/>
  <c r="I88" i="42"/>
  <c r="H88" i="42"/>
  <c r="L113" i="42"/>
  <c r="K113" i="42"/>
  <c r="J113" i="42"/>
  <c r="L87" i="42"/>
  <c r="K87" i="42"/>
  <c r="L112" i="42"/>
  <c r="K112" i="42"/>
  <c r="J112" i="42"/>
  <c r="I112" i="42"/>
  <c r="H112" i="42"/>
  <c r="G112" i="42"/>
  <c r="F112" i="42"/>
  <c r="K86" i="42"/>
  <c r="L111" i="42"/>
  <c r="L85" i="42"/>
  <c r="L108" i="42"/>
  <c r="K108" i="42"/>
  <c r="J108" i="42"/>
  <c r="I108" i="42"/>
  <c r="H108" i="42"/>
  <c r="G108" i="42"/>
  <c r="L106" i="42"/>
  <c r="K106" i="42"/>
  <c r="J106" i="42"/>
  <c r="I106" i="42"/>
  <c r="H106" i="42"/>
  <c r="G106" i="42"/>
  <c r="F106" i="42"/>
  <c r="L82" i="42"/>
  <c r="K82" i="42"/>
  <c r="J82" i="42"/>
  <c r="E106" i="42"/>
  <c r="E112" i="42"/>
  <c r="K111" i="42"/>
  <c r="K98" i="42"/>
  <c r="K85" i="42"/>
  <c r="C106" i="42" l="1"/>
  <c r="E149" i="42" s="1"/>
  <c r="C80" i="42"/>
  <c r="J67" i="42"/>
  <c r="K45" i="42"/>
  <c r="E136" i="42" l="1"/>
  <c r="E123" i="42"/>
  <c r="L45" i="42"/>
  <c r="G109" i="42" l="1"/>
  <c r="H109" i="42"/>
  <c r="G96" i="42"/>
  <c r="H96" i="42"/>
  <c r="C101" i="42" l="1"/>
  <c r="C87" i="42"/>
  <c r="C99" i="42"/>
  <c r="C98" i="42"/>
  <c r="J111" i="42"/>
  <c r="I111" i="42"/>
  <c r="C111" i="42"/>
  <c r="C110" i="42"/>
  <c r="I153" i="42" s="1"/>
  <c r="L109" i="42"/>
  <c r="K109" i="42"/>
  <c r="J109" i="42"/>
  <c r="I109" i="42"/>
  <c r="C95" i="42"/>
  <c r="F108" i="42"/>
  <c r="L107" i="42"/>
  <c r="C81" i="42" s="1"/>
  <c r="E124" i="42" s="1"/>
  <c r="K107" i="42"/>
  <c r="J107" i="42"/>
  <c r="I107" i="42"/>
  <c r="H107" i="42"/>
  <c r="G107" i="42"/>
  <c r="F107" i="42"/>
  <c r="C93" i="42"/>
  <c r="C92" i="42"/>
  <c r="L104" i="42"/>
  <c r="C78" i="42" s="1"/>
  <c r="K104" i="42"/>
  <c r="J104" i="42"/>
  <c r="I104" i="42"/>
  <c r="H104" i="42"/>
  <c r="G104" i="42"/>
  <c r="F104" i="42"/>
  <c r="J98" i="42"/>
  <c r="I98" i="42"/>
  <c r="C97" i="42"/>
  <c r="L96" i="42"/>
  <c r="K96" i="42"/>
  <c r="J96" i="42"/>
  <c r="I96" i="42"/>
  <c r="F95" i="42"/>
  <c r="L94" i="42"/>
  <c r="K94" i="42"/>
  <c r="J94" i="42"/>
  <c r="I94" i="42"/>
  <c r="H94" i="42"/>
  <c r="G94" i="42"/>
  <c r="F94" i="42"/>
  <c r="L91" i="42"/>
  <c r="K91" i="42"/>
  <c r="J91" i="42"/>
  <c r="I91" i="42"/>
  <c r="H91" i="42"/>
  <c r="G91" i="42"/>
  <c r="F91" i="42"/>
  <c r="E91" i="42"/>
  <c r="J85" i="42"/>
  <c r="C85" i="42"/>
  <c r="L84" i="42"/>
  <c r="K84" i="42"/>
  <c r="C84" i="42"/>
  <c r="L83" i="42"/>
  <c r="K83" i="42"/>
  <c r="L81" i="42"/>
  <c r="K81" i="42"/>
  <c r="J81" i="42"/>
  <c r="H81" i="42"/>
  <c r="C79" i="42"/>
  <c r="K135" i="42" s="1"/>
  <c r="L72" i="42"/>
  <c r="L67" i="42"/>
  <c r="L33" i="42"/>
  <c r="L25" i="42"/>
  <c r="L14" i="42"/>
  <c r="K141" i="42" l="1"/>
  <c r="I128" i="42"/>
  <c r="E134" i="42"/>
  <c r="F121" i="42"/>
  <c r="E121" i="42"/>
  <c r="J140" i="42"/>
  <c r="I127" i="42"/>
  <c r="I78" i="42"/>
  <c r="I121" i="42" s="1"/>
  <c r="E78" i="42"/>
  <c r="L78" i="42"/>
  <c r="L121" i="42" s="1"/>
  <c r="H78" i="42"/>
  <c r="H121" i="42" s="1"/>
  <c r="K78" i="42"/>
  <c r="K121" i="42" s="1"/>
  <c r="G78" i="42"/>
  <c r="G121" i="42" s="1"/>
  <c r="J78" i="42"/>
  <c r="J121" i="42" s="1"/>
  <c r="F78" i="42"/>
  <c r="C105" i="42"/>
  <c r="C104" i="42"/>
  <c r="C112" i="42"/>
  <c r="I155" i="42" s="1"/>
  <c r="C107" i="42"/>
  <c r="E150" i="42" s="1"/>
  <c r="C114" i="42"/>
  <c r="C88" i="42"/>
  <c r="G131" i="42" s="1"/>
  <c r="J143" i="42"/>
  <c r="J136" i="42"/>
  <c r="C100" i="42"/>
  <c r="I137" i="42"/>
  <c r="C113" i="42"/>
  <c r="L156" i="42" s="1"/>
  <c r="C82" i="42"/>
  <c r="C86" i="42"/>
  <c r="F129" i="42" s="1"/>
  <c r="C108" i="42"/>
  <c r="G151" i="42" s="1"/>
  <c r="L130" i="42"/>
  <c r="J141" i="42"/>
  <c r="L127" i="42"/>
  <c r="K127" i="42"/>
  <c r="J154" i="42"/>
  <c r="L128" i="42"/>
  <c r="L140" i="42"/>
  <c r="I140" i="42"/>
  <c r="J127" i="42"/>
  <c r="K140" i="42"/>
  <c r="K122" i="42"/>
  <c r="I149" i="42"/>
  <c r="L122" i="42"/>
  <c r="G123" i="42"/>
  <c r="J134" i="42"/>
  <c r="G124" i="42"/>
  <c r="K124" i="42"/>
  <c r="J128" i="42"/>
  <c r="G134" i="42"/>
  <c r="K134" i="42"/>
  <c r="I136" i="42"/>
  <c r="C94" i="42"/>
  <c r="K154" i="42"/>
  <c r="H124" i="42"/>
  <c r="L124" i="42"/>
  <c r="K128" i="42"/>
  <c r="C91" i="42"/>
  <c r="H134" i="42"/>
  <c r="L134" i="42"/>
  <c r="I154" i="42"/>
  <c r="J153" i="42"/>
  <c r="J124" i="42"/>
  <c r="F134" i="42"/>
  <c r="I134" i="42"/>
  <c r="I141" i="42"/>
  <c r="K153" i="42"/>
  <c r="L153" i="42"/>
  <c r="L137" i="42"/>
  <c r="I124" i="42"/>
  <c r="E137" i="42"/>
  <c r="H137" i="42"/>
  <c r="J123" i="42"/>
  <c r="K130" i="42"/>
  <c r="K136" i="42"/>
  <c r="C83" i="42"/>
  <c r="L126" i="42" s="1"/>
  <c r="L135" i="42"/>
  <c r="F137" i="42"/>
  <c r="J137" i="42"/>
  <c r="C96" i="42"/>
  <c r="L141" i="42"/>
  <c r="K143" i="42"/>
  <c r="G149" i="42"/>
  <c r="K149" i="42"/>
  <c r="C109" i="42"/>
  <c r="H152" i="42" s="1"/>
  <c r="L154" i="42"/>
  <c r="K155" i="42"/>
  <c r="H136" i="42"/>
  <c r="G137" i="42"/>
  <c r="K137" i="42"/>
  <c r="L143" i="42"/>
  <c r="J149" i="42"/>
  <c r="F149" i="42"/>
  <c r="H149" i="42"/>
  <c r="L149" i="42"/>
  <c r="F124" i="42"/>
  <c r="J130" i="42"/>
  <c r="L157" i="42" l="1"/>
  <c r="G157" i="42"/>
  <c r="H125" i="42"/>
  <c r="E138" i="42"/>
  <c r="E125" i="42"/>
  <c r="F138" i="42"/>
  <c r="F147" i="42"/>
  <c r="E147" i="42"/>
  <c r="J155" i="42"/>
  <c r="L155" i="42"/>
  <c r="K157" i="42"/>
  <c r="K144" i="42"/>
  <c r="I144" i="42"/>
  <c r="J125" i="42"/>
  <c r="F150" i="42"/>
  <c r="H150" i="42"/>
  <c r="J139" i="42"/>
  <c r="F155" i="42"/>
  <c r="G155" i="42"/>
  <c r="E155" i="42"/>
  <c r="G147" i="42"/>
  <c r="I147" i="42"/>
  <c r="K148" i="42"/>
  <c r="K147" i="42"/>
  <c r="L147" i="42"/>
  <c r="H147" i="42"/>
  <c r="L148" i="42"/>
  <c r="I138" i="42"/>
  <c r="J147" i="42"/>
  <c r="G125" i="42"/>
  <c r="L144" i="42"/>
  <c r="L131" i="42"/>
  <c r="F142" i="42"/>
  <c r="G144" i="42"/>
  <c r="J144" i="42"/>
  <c r="H144" i="42"/>
  <c r="I131" i="42"/>
  <c r="H131" i="42"/>
  <c r="H142" i="42"/>
  <c r="J150" i="42"/>
  <c r="J131" i="42"/>
  <c r="I150" i="42"/>
  <c r="K125" i="42"/>
  <c r="K138" i="42"/>
  <c r="L123" i="42"/>
  <c r="K131" i="42"/>
  <c r="G126" i="42"/>
  <c r="K142" i="42"/>
  <c r="H157" i="42"/>
  <c r="J151" i="42"/>
  <c r="L129" i="42"/>
  <c r="K150" i="42"/>
  <c r="J157" i="42"/>
  <c r="G142" i="42"/>
  <c r="K129" i="42"/>
  <c r="F123" i="42"/>
  <c r="F136" i="42"/>
  <c r="I142" i="42"/>
  <c r="J129" i="42"/>
  <c r="L150" i="42"/>
  <c r="E142" i="42"/>
  <c r="I151" i="42"/>
  <c r="L138" i="42"/>
  <c r="G138" i="42"/>
  <c r="I129" i="42"/>
  <c r="F125" i="42"/>
  <c r="H123" i="42"/>
  <c r="K151" i="42"/>
  <c r="H151" i="42"/>
  <c r="H129" i="42"/>
  <c r="H155" i="42"/>
  <c r="G150" i="42"/>
  <c r="L142" i="42"/>
  <c r="L136" i="42"/>
  <c r="G129" i="42"/>
  <c r="J142" i="42"/>
  <c r="I157" i="42"/>
  <c r="G136" i="42"/>
  <c r="K123" i="42"/>
  <c r="I123" i="42"/>
  <c r="E151" i="42"/>
  <c r="H138" i="42"/>
  <c r="L151" i="42"/>
  <c r="E129" i="42"/>
  <c r="F151" i="42"/>
  <c r="J138" i="42"/>
  <c r="K156" i="42"/>
  <c r="I125" i="42"/>
  <c r="J156" i="42"/>
  <c r="L125" i="42"/>
  <c r="L152" i="42"/>
  <c r="K152" i="42"/>
  <c r="I139" i="42"/>
  <c r="J126" i="42"/>
  <c r="I126" i="42"/>
  <c r="I152" i="42"/>
  <c r="H126" i="42"/>
  <c r="G152" i="42"/>
  <c r="K139" i="42"/>
  <c r="L139" i="42"/>
  <c r="G139" i="42"/>
  <c r="J152" i="42"/>
  <c r="H139" i="42"/>
  <c r="K126" i="42"/>
</calcChain>
</file>

<file path=xl/sharedStrings.xml><?xml version="1.0" encoding="utf-8"?>
<sst xmlns="http://schemas.openxmlformats.org/spreadsheetml/2006/main" count="416" uniqueCount="193">
  <si>
    <t>共通教育科目</t>
    <rPh sb="0" eb="2">
      <t>キョウツウ</t>
    </rPh>
    <rPh sb="2" eb="4">
      <t>キョウイク</t>
    </rPh>
    <rPh sb="4" eb="6">
      <t>カモク</t>
    </rPh>
    <phoneticPr fontId="1"/>
  </si>
  <si>
    <t>人文科学</t>
    <rPh sb="0" eb="2">
      <t>ジンブン</t>
    </rPh>
    <rPh sb="2" eb="4">
      <t>カガク</t>
    </rPh>
    <phoneticPr fontId="1"/>
  </si>
  <si>
    <t>社会科学</t>
    <rPh sb="0" eb="2">
      <t>シャカイ</t>
    </rPh>
    <rPh sb="2" eb="4">
      <t>カガク</t>
    </rPh>
    <phoneticPr fontId="1"/>
  </si>
  <si>
    <t>自然科学</t>
    <rPh sb="0" eb="2">
      <t>シゼン</t>
    </rPh>
    <rPh sb="2" eb="4">
      <t>カガク</t>
    </rPh>
    <phoneticPr fontId="1"/>
  </si>
  <si>
    <t>総合系列科目</t>
    <rPh sb="0" eb="2">
      <t>ソウゴウ</t>
    </rPh>
    <rPh sb="2" eb="4">
      <t>ケイレツ</t>
    </rPh>
    <rPh sb="4" eb="6">
      <t>カモク</t>
    </rPh>
    <phoneticPr fontId="1"/>
  </si>
  <si>
    <t>外国語科目</t>
    <rPh sb="0" eb="3">
      <t>ガイコクゴ</t>
    </rPh>
    <rPh sb="3" eb="5">
      <t>カモク</t>
    </rPh>
    <phoneticPr fontId="1"/>
  </si>
  <si>
    <t>第１外国語</t>
    <rPh sb="0" eb="1">
      <t>ダイ</t>
    </rPh>
    <rPh sb="2" eb="5">
      <t>ガイコクゴ</t>
    </rPh>
    <phoneticPr fontId="1"/>
  </si>
  <si>
    <t>第２外国語</t>
    <rPh sb="0" eb="1">
      <t>ダイ</t>
    </rPh>
    <rPh sb="2" eb="5">
      <t>ガイコクゴ</t>
    </rPh>
    <phoneticPr fontId="1"/>
  </si>
  <si>
    <t>単位数</t>
    <rPh sb="0" eb="3">
      <t>タンイスウ</t>
    </rPh>
    <phoneticPr fontId="1"/>
  </si>
  <si>
    <t>小計</t>
    <rPh sb="0" eb="2">
      <t>ショウケイ</t>
    </rPh>
    <phoneticPr fontId="1"/>
  </si>
  <si>
    <t>工学共通科目</t>
    <rPh sb="0" eb="2">
      <t>コウガク</t>
    </rPh>
    <rPh sb="2" eb="4">
      <t>キョウツウ</t>
    </rPh>
    <rPh sb="4" eb="6">
      <t>カモク</t>
    </rPh>
    <phoneticPr fontId="1"/>
  </si>
  <si>
    <t>力学A</t>
    <rPh sb="0" eb="2">
      <t>リキガク</t>
    </rPh>
    <phoneticPr fontId="1"/>
  </si>
  <si>
    <t>力学B</t>
    <rPh sb="0" eb="2">
      <t>リキガク</t>
    </rPh>
    <phoneticPr fontId="1"/>
  </si>
  <si>
    <t>微分積分Ⅰ</t>
    <rPh sb="0" eb="2">
      <t>ビブン</t>
    </rPh>
    <rPh sb="2" eb="4">
      <t>セキブン</t>
    </rPh>
    <phoneticPr fontId="1"/>
  </si>
  <si>
    <t>微分積分Ⅱ</t>
    <rPh sb="0" eb="2">
      <t>ビブン</t>
    </rPh>
    <rPh sb="2" eb="4">
      <t>セキブン</t>
    </rPh>
    <phoneticPr fontId="1"/>
  </si>
  <si>
    <t>行列と行列式Ⅰ</t>
    <rPh sb="0" eb="2">
      <t>ギョウレツ</t>
    </rPh>
    <rPh sb="3" eb="5">
      <t>ギョウレツ</t>
    </rPh>
    <rPh sb="5" eb="6">
      <t>シキ</t>
    </rPh>
    <phoneticPr fontId="1"/>
  </si>
  <si>
    <t>行列と行列式Ⅱ</t>
    <rPh sb="0" eb="2">
      <t>ギョウレツ</t>
    </rPh>
    <rPh sb="3" eb="5">
      <t>ギョウレツ</t>
    </rPh>
    <rPh sb="5" eb="6">
      <t>シキ</t>
    </rPh>
    <phoneticPr fontId="1"/>
  </si>
  <si>
    <t>物理学実験</t>
    <rPh sb="0" eb="3">
      <t>ブツリガク</t>
    </rPh>
    <rPh sb="3" eb="5">
      <t>ジッケン</t>
    </rPh>
    <phoneticPr fontId="1"/>
  </si>
  <si>
    <t>専門教育科目</t>
    <rPh sb="0" eb="2">
      <t>センモン</t>
    </rPh>
    <rPh sb="2" eb="4">
      <t>キョウイク</t>
    </rPh>
    <rPh sb="4" eb="6">
      <t>カモク</t>
    </rPh>
    <phoneticPr fontId="1"/>
  </si>
  <si>
    <t>必修科目</t>
    <rPh sb="0" eb="2">
      <t>ヒッシュウ</t>
    </rPh>
    <rPh sb="2" eb="4">
      <t>カモク</t>
    </rPh>
    <phoneticPr fontId="1"/>
  </si>
  <si>
    <t>全コース共通</t>
    <rPh sb="0" eb="1">
      <t>ゼン</t>
    </rPh>
    <rPh sb="4" eb="6">
      <t>キョウツウ</t>
    </rPh>
    <phoneticPr fontId="1"/>
  </si>
  <si>
    <t>プログラミング演習Ⅰ</t>
    <rPh sb="7" eb="9">
      <t>エンシュウ</t>
    </rPh>
    <phoneticPr fontId="1"/>
  </si>
  <si>
    <t>プログラミング演習Ⅱ</t>
    <rPh sb="7" eb="9">
      <t>エンシュウ</t>
    </rPh>
    <phoneticPr fontId="1"/>
  </si>
  <si>
    <t>電子情報工学特論</t>
    <rPh sb="0" eb="2">
      <t>デンシ</t>
    </rPh>
    <rPh sb="2" eb="4">
      <t>ジョウホウ</t>
    </rPh>
    <rPh sb="4" eb="6">
      <t>コウガク</t>
    </rPh>
    <rPh sb="6" eb="7">
      <t>トク</t>
    </rPh>
    <rPh sb="7" eb="8">
      <t>ロン</t>
    </rPh>
    <phoneticPr fontId="1"/>
  </si>
  <si>
    <t>論理回路</t>
    <rPh sb="0" eb="2">
      <t>ロンリ</t>
    </rPh>
    <rPh sb="2" eb="4">
      <t>カイロ</t>
    </rPh>
    <phoneticPr fontId="1"/>
  </si>
  <si>
    <t>計算機工学Ⅰ</t>
    <rPh sb="0" eb="3">
      <t>ケイサンキ</t>
    </rPh>
    <rPh sb="3" eb="5">
      <t>コウガク</t>
    </rPh>
    <phoneticPr fontId="1"/>
  </si>
  <si>
    <t>情報理論</t>
    <rPh sb="0" eb="2">
      <t>ジョウホウ</t>
    </rPh>
    <rPh sb="2" eb="4">
      <t>リロン</t>
    </rPh>
    <phoneticPr fontId="1"/>
  </si>
  <si>
    <t>計算機ネットワーク</t>
    <rPh sb="0" eb="3">
      <t>ケイサンキ</t>
    </rPh>
    <phoneticPr fontId="1"/>
  </si>
  <si>
    <t>コース必修</t>
    <rPh sb="3" eb="5">
      <t>ヒッシュウ</t>
    </rPh>
    <phoneticPr fontId="1"/>
  </si>
  <si>
    <t>オートマトンと言語理論</t>
    <rPh sb="7" eb="9">
      <t>ゲンゴ</t>
    </rPh>
    <rPh sb="9" eb="11">
      <t>リロン</t>
    </rPh>
    <phoneticPr fontId="1"/>
  </si>
  <si>
    <t>情報数学</t>
    <rPh sb="0" eb="2">
      <t>ジョウホウ</t>
    </rPh>
    <rPh sb="2" eb="4">
      <t>スウガク</t>
    </rPh>
    <phoneticPr fontId="1"/>
  </si>
  <si>
    <t>データ構造とアルゴリズムⅠ</t>
    <rPh sb="3" eb="5">
      <t>コウゾウ</t>
    </rPh>
    <phoneticPr fontId="1"/>
  </si>
  <si>
    <t>情報工学実験A</t>
    <rPh sb="0" eb="2">
      <t>ジョウホウ</t>
    </rPh>
    <rPh sb="2" eb="4">
      <t>コウガク</t>
    </rPh>
    <rPh sb="4" eb="6">
      <t>ジッケン</t>
    </rPh>
    <phoneticPr fontId="1"/>
  </si>
  <si>
    <t>情報工学実験B</t>
    <rPh sb="0" eb="2">
      <t>ジョウホウ</t>
    </rPh>
    <rPh sb="2" eb="4">
      <t>コウガク</t>
    </rPh>
    <rPh sb="4" eb="6">
      <t>ジッケン</t>
    </rPh>
    <phoneticPr fontId="1"/>
  </si>
  <si>
    <t>電子情報工学特別演習</t>
    <rPh sb="0" eb="2">
      <t>デンシ</t>
    </rPh>
    <rPh sb="2" eb="4">
      <t>ジョウホウ</t>
    </rPh>
    <rPh sb="4" eb="6">
      <t>コウガク</t>
    </rPh>
    <rPh sb="6" eb="8">
      <t>トクベツ</t>
    </rPh>
    <rPh sb="8" eb="10">
      <t>エンシュウ</t>
    </rPh>
    <phoneticPr fontId="1"/>
  </si>
  <si>
    <t>情報職業論</t>
    <rPh sb="0" eb="2">
      <t>ジョウホウ</t>
    </rPh>
    <rPh sb="2" eb="4">
      <t>ショクギョウ</t>
    </rPh>
    <rPh sb="4" eb="5">
      <t>ロン</t>
    </rPh>
    <phoneticPr fontId="1"/>
  </si>
  <si>
    <t>知識工学</t>
    <rPh sb="0" eb="2">
      <t>チシキ</t>
    </rPh>
    <rPh sb="2" eb="4">
      <t>コウガク</t>
    </rPh>
    <phoneticPr fontId="1"/>
  </si>
  <si>
    <t>画像処理工学</t>
    <rPh sb="0" eb="2">
      <t>ガゾウ</t>
    </rPh>
    <rPh sb="2" eb="4">
      <t>ショリ</t>
    </rPh>
    <rPh sb="4" eb="6">
      <t>コウガク</t>
    </rPh>
    <phoneticPr fontId="1"/>
  </si>
  <si>
    <t>自然言語処理工学</t>
    <rPh sb="0" eb="2">
      <t>シゼン</t>
    </rPh>
    <rPh sb="2" eb="4">
      <t>ゲンゴ</t>
    </rPh>
    <rPh sb="4" eb="6">
      <t>ショリ</t>
    </rPh>
    <rPh sb="6" eb="8">
      <t>コウガク</t>
    </rPh>
    <phoneticPr fontId="1"/>
  </si>
  <si>
    <t>音声情報処理工学</t>
    <rPh sb="0" eb="2">
      <t>オンセイ</t>
    </rPh>
    <rPh sb="2" eb="4">
      <t>ジョウホウ</t>
    </rPh>
    <rPh sb="4" eb="6">
      <t>ショリ</t>
    </rPh>
    <rPh sb="6" eb="8">
      <t>コウガク</t>
    </rPh>
    <phoneticPr fontId="1"/>
  </si>
  <si>
    <t>(A-1)</t>
    <phoneticPr fontId="1"/>
  </si>
  <si>
    <t>(A-2)</t>
    <phoneticPr fontId="1"/>
  </si>
  <si>
    <t>(A-3)</t>
    <phoneticPr fontId="1"/>
  </si>
  <si>
    <t>(B-1)</t>
    <phoneticPr fontId="1"/>
  </si>
  <si>
    <t>(B-2)</t>
    <phoneticPr fontId="1"/>
  </si>
  <si>
    <t>(C-1)</t>
    <phoneticPr fontId="1"/>
  </si>
  <si>
    <t>(C-2)</t>
    <phoneticPr fontId="1"/>
  </si>
  <si>
    <t>(C-3)</t>
    <phoneticPr fontId="1"/>
  </si>
  <si>
    <t>(C-4)</t>
    <phoneticPr fontId="1"/>
  </si>
  <si>
    <t>(C-5)</t>
    <phoneticPr fontId="1"/>
  </si>
  <si>
    <t>科目名</t>
    <rPh sb="0" eb="3">
      <t>カモクメイ</t>
    </rPh>
    <phoneticPr fontId="1"/>
  </si>
  <si>
    <t>フレッシュマン・イングリッシュⅠ</t>
    <phoneticPr fontId="1"/>
  </si>
  <si>
    <t>フレッシュマン・イングリッシュⅡ</t>
    <phoneticPr fontId="1"/>
  </si>
  <si>
    <t>フレッシュマン・イングリッシュⅢ</t>
    <phoneticPr fontId="1"/>
  </si>
  <si>
    <t>フレッシュマン・イングリッシュⅣ</t>
    <phoneticPr fontId="1"/>
  </si>
  <si>
    <t>インターミディエイト・イングリッシュⅠ</t>
    <phoneticPr fontId="1"/>
  </si>
  <si>
    <t>インターミディエイト・イングリッシュⅡ</t>
    <phoneticPr fontId="1"/>
  </si>
  <si>
    <t>インターミディエイト・イングリッシュⅢ</t>
    <phoneticPr fontId="1"/>
  </si>
  <si>
    <t>インターミディエイト・イングリッシュⅣ</t>
    <phoneticPr fontId="1"/>
  </si>
  <si>
    <t>ⅠA</t>
    <phoneticPr fontId="1"/>
  </si>
  <si>
    <t>ⅠB</t>
    <phoneticPr fontId="1"/>
  </si>
  <si>
    <t>プログラミングⅠ</t>
    <phoneticPr fontId="1"/>
  </si>
  <si>
    <t>プログラミングⅡ</t>
    <phoneticPr fontId="1"/>
  </si>
  <si>
    <t>データベースシステム</t>
    <phoneticPr fontId="1"/>
  </si>
  <si>
    <t>（A） 社会の変化を正しく理解するための教養と判断力、理性を備えていること。</t>
    <phoneticPr fontId="1"/>
  </si>
  <si>
    <t>歴史や文化、経済、価値観などに関する知識に基づき、自分自身の文化や価値観、利益だけではなく、地球規模で他者の立場から物事を考えることができること。</t>
    <phoneticPr fontId="1"/>
  </si>
  <si>
    <t>情報技術が自然および社会に及ぼす影響や効果を理解し、情報処理技術者が社会に負っている責任を自覚すること。</t>
    <phoneticPr fontId="1"/>
  </si>
  <si>
    <t>文献や種々の情報媒体を利用して情報を集め、自主的、継続的に学習できる能力。</t>
    <phoneticPr fontId="1"/>
  </si>
  <si>
    <t>（B） 電子工学と情報工学の基礎を理解すること。</t>
    <phoneticPr fontId="1"/>
  </si>
  <si>
    <t>数学と物理学を中心とする自然科学についての基礎知識を持ち、実際の問題に応用する能力。</t>
    <phoneticPr fontId="1"/>
  </si>
  <si>
    <t>電子工学と情報工学の基礎を幅広く理解すること。</t>
    <phoneticPr fontId="1"/>
  </si>
  <si>
    <t>（C） ソフトウエアおよびハードウエアを含む情報システムを構築できること</t>
    <phoneticPr fontId="1"/>
  </si>
  <si>
    <t>コンピュータシステムとシステムプログラムの原理や構造を理解し、その設計や実現を効果的に行う能力。</t>
    <phoneticPr fontId="1"/>
  </si>
  <si>
    <t>画像処理、音声処理、自然言語処理、知識工学などコンピュータ応用システムの基礎を習得し、応用する能力。</t>
    <phoneticPr fontId="1"/>
  </si>
  <si>
    <t>社会の要求を解決する情報システムをデザインする能力。</t>
    <phoneticPr fontId="1"/>
  </si>
  <si>
    <t>論理的な文章の記述や口頭発表により情報システムを説明する能力。</t>
    <phoneticPr fontId="1"/>
  </si>
  <si>
    <t>与えられた制約の下で情報システムを構築するために計画的に仕事を進め、まとめる能力。</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</si>
  <si>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</si>
  <si>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</si>
  <si>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</si>
  <si>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</si>
  <si>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</si>
  <si>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</si>
  <si>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</si>
  <si>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</si>
  <si>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</si>
  <si>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(A-1)</t>
    <phoneticPr fontId="1"/>
  </si>
  <si>
    <t>(A-2)</t>
    <phoneticPr fontId="1"/>
  </si>
  <si>
    <t>(A-3)</t>
    <phoneticPr fontId="1"/>
  </si>
  <si>
    <t>(B-1)</t>
    <phoneticPr fontId="1"/>
  </si>
  <si>
    <t>(B-2)</t>
    <phoneticPr fontId="1"/>
  </si>
  <si>
    <t>(C-1)</t>
    <phoneticPr fontId="1"/>
  </si>
  <si>
    <t>(C-2)</t>
    <phoneticPr fontId="1"/>
  </si>
  <si>
    <t>(C-3)</t>
    <phoneticPr fontId="1"/>
  </si>
  <si>
    <t>(C-4)</t>
    <phoneticPr fontId="1"/>
  </si>
  <si>
    <t>データ構造とアルゴリズムⅡ</t>
    <rPh sb="3" eb="5">
      <t>コウゾウ</t>
    </rPh>
    <phoneticPr fontId="1"/>
  </si>
  <si>
    <t>情報処理システム開発</t>
    <rPh sb="0" eb="2">
      <t>ジョウホウ</t>
    </rPh>
    <rPh sb="2" eb="4">
      <t>ショリ</t>
    </rPh>
    <rPh sb="8" eb="10">
      <t>カイハツ</t>
    </rPh>
    <phoneticPr fontId="1"/>
  </si>
  <si>
    <t>オブジェクト指向プログラミング</t>
    <rPh sb="6" eb="8">
      <t>シコウ</t>
    </rPh>
    <phoneticPr fontId="1"/>
  </si>
  <si>
    <t>(C-6)</t>
  </si>
  <si>
    <t>(C-5)</t>
  </si>
  <si>
    <t>◎</t>
    <phoneticPr fontId="1"/>
  </si>
  <si>
    <t>プロジェクト型ソフトウェア開発演習</t>
    <rPh sb="6" eb="7">
      <t>ガタ</t>
    </rPh>
    <rPh sb="13" eb="15">
      <t>カイハツ</t>
    </rPh>
    <rPh sb="15" eb="17">
      <t>エンシュウ</t>
    </rPh>
    <phoneticPr fontId="1"/>
  </si>
  <si>
    <t>満点</t>
    <rPh sb="0" eb="2">
      <t>マンテン</t>
    </rPh>
    <phoneticPr fontId="1"/>
  </si>
  <si>
    <t>成績</t>
    <rPh sb="0" eb="2">
      <t>セイセキ</t>
    </rPh>
    <phoneticPr fontId="1"/>
  </si>
  <si>
    <t>必須</t>
    <rPh sb="0" eb="2">
      <t>ヒッス</t>
    </rPh>
    <phoneticPr fontId="1"/>
  </si>
  <si>
    <t>取得点数</t>
    <rPh sb="0" eb="2">
      <t>シュトク</t>
    </rPh>
    <rPh sb="2" eb="4">
      <t>テンスウ</t>
    </rPh>
    <phoneticPr fontId="1"/>
  </si>
  <si>
    <t>満点点数</t>
    <rPh sb="0" eb="2">
      <t>マンテン</t>
    </rPh>
    <rPh sb="2" eb="4">
      <t>テンスウ</t>
    </rPh>
    <phoneticPr fontId="1"/>
  </si>
  <si>
    <t>点数</t>
    <rPh sb="0" eb="2">
      <t>テンスウ</t>
    </rPh>
    <phoneticPr fontId="1"/>
  </si>
  <si>
    <t>割合</t>
    <rPh sb="0" eb="2">
      <t>ワリアイ</t>
    </rPh>
    <phoneticPr fontId="1"/>
  </si>
  <si>
    <t>チームで相互評価と相互支援を行い、計画的に目標を達成する能力。</t>
    <phoneticPr fontId="1"/>
  </si>
  <si>
    <t>A-1</t>
    <phoneticPr fontId="1"/>
  </si>
  <si>
    <t>A-2</t>
  </si>
  <si>
    <t>A-3</t>
  </si>
  <si>
    <t>B-1</t>
    <phoneticPr fontId="1"/>
  </si>
  <si>
    <t>B-2</t>
  </si>
  <si>
    <t>C-1</t>
    <phoneticPr fontId="1"/>
  </si>
  <si>
    <t>C-2</t>
  </si>
  <si>
    <t>C-3</t>
  </si>
  <si>
    <t>C-4</t>
  </si>
  <si>
    <t>C-5</t>
  </si>
  <si>
    <t>C-6</t>
  </si>
  <si>
    <t>最低ライン点数</t>
    <rPh sb="0" eb="2">
      <t>サイテイ</t>
    </rPh>
    <rPh sb="5" eb="7">
      <t>テンスウ</t>
    </rPh>
    <rPh sb="6" eb="7">
      <t>トクテン</t>
    </rPh>
    <phoneticPr fontId="1"/>
  </si>
  <si>
    <t>1前(成績)</t>
    <rPh sb="1" eb="2">
      <t>ゼン</t>
    </rPh>
    <rPh sb="3" eb="5">
      <t>セイセキ</t>
    </rPh>
    <phoneticPr fontId="1"/>
  </si>
  <si>
    <t>1後(成績)</t>
    <rPh sb="1" eb="2">
      <t>アト</t>
    </rPh>
    <phoneticPr fontId="1"/>
  </si>
  <si>
    <t>2前(成績)</t>
    <phoneticPr fontId="1"/>
  </si>
  <si>
    <t>2後(成績)</t>
    <phoneticPr fontId="1"/>
  </si>
  <si>
    <t>3前(成績)</t>
    <phoneticPr fontId="1"/>
  </si>
  <si>
    <t>3後(成績)</t>
    <phoneticPr fontId="1"/>
  </si>
  <si>
    <t>4前(成績)</t>
    <phoneticPr fontId="1"/>
  </si>
  <si>
    <t>4後(成績)</t>
    <phoneticPr fontId="1"/>
  </si>
  <si>
    <t>1前(60点)</t>
    <rPh sb="1" eb="2">
      <t>ゼン</t>
    </rPh>
    <rPh sb="5" eb="6">
      <t>テン</t>
    </rPh>
    <phoneticPr fontId="1"/>
  </si>
  <si>
    <t>1後(60点)</t>
    <rPh sb="1" eb="2">
      <t>アト</t>
    </rPh>
    <phoneticPr fontId="1"/>
  </si>
  <si>
    <t>2前(60点)</t>
    <phoneticPr fontId="1"/>
  </si>
  <si>
    <t>2後(60点)</t>
    <phoneticPr fontId="1"/>
  </si>
  <si>
    <t>3前(60点)</t>
    <phoneticPr fontId="1"/>
  </si>
  <si>
    <t>3後(60点)</t>
    <phoneticPr fontId="1"/>
  </si>
  <si>
    <t>4前(60点)</t>
    <phoneticPr fontId="1"/>
  </si>
  <si>
    <t>4後(60点)</t>
    <phoneticPr fontId="1"/>
  </si>
  <si>
    <t>1前(100点)</t>
    <rPh sb="1" eb="2">
      <t>ゼン</t>
    </rPh>
    <phoneticPr fontId="1"/>
  </si>
  <si>
    <t>1後(100点)</t>
    <rPh sb="1" eb="2">
      <t>アト</t>
    </rPh>
    <phoneticPr fontId="1"/>
  </si>
  <si>
    <t>4後(100点)</t>
    <phoneticPr fontId="1"/>
  </si>
  <si>
    <t>4前(100点)</t>
    <phoneticPr fontId="1"/>
  </si>
  <si>
    <t>3後(100点)</t>
    <phoneticPr fontId="1"/>
  </si>
  <si>
    <t>3前(100点)</t>
    <phoneticPr fontId="1"/>
  </si>
  <si>
    <t>2後(100点)</t>
    <phoneticPr fontId="1"/>
  </si>
  <si>
    <t>2前(100点)</t>
    <phoneticPr fontId="1"/>
  </si>
  <si>
    <t>1前(成績％)</t>
    <rPh sb="1" eb="2">
      <t>ゼン</t>
    </rPh>
    <rPh sb="3" eb="5">
      <t>セイセキ</t>
    </rPh>
    <phoneticPr fontId="1"/>
  </si>
  <si>
    <t>4後(成績％)</t>
    <phoneticPr fontId="1"/>
  </si>
  <si>
    <t>4前(成績％)</t>
    <phoneticPr fontId="1"/>
  </si>
  <si>
    <t>3後(成績％)</t>
    <phoneticPr fontId="1"/>
  </si>
  <si>
    <t>3前(成績％)</t>
    <phoneticPr fontId="1"/>
  </si>
  <si>
    <t>2後(成績％)</t>
    <phoneticPr fontId="1"/>
  </si>
  <si>
    <t>2前(成績％)</t>
    <phoneticPr fontId="1"/>
  </si>
  <si>
    <t>1後(成績％)</t>
    <rPh sb="1" eb="2">
      <t>アト</t>
    </rPh>
    <phoneticPr fontId="1"/>
  </si>
  <si>
    <t>1前(60点％)</t>
    <rPh sb="1" eb="2">
      <t>ゼン</t>
    </rPh>
    <rPh sb="5" eb="6">
      <t>テン</t>
    </rPh>
    <phoneticPr fontId="1"/>
  </si>
  <si>
    <t>4後(60点％)</t>
    <phoneticPr fontId="1"/>
  </si>
  <si>
    <t>4前(60点％)</t>
    <phoneticPr fontId="1"/>
  </si>
  <si>
    <t>3後(60点％)</t>
    <rPh sb="5" eb="6">
      <t>テン</t>
    </rPh>
    <phoneticPr fontId="1"/>
  </si>
  <si>
    <t>3前(60点％)</t>
    <phoneticPr fontId="1"/>
  </si>
  <si>
    <t>2後(60点％)</t>
    <phoneticPr fontId="1"/>
  </si>
  <si>
    <t>2前(60点％)</t>
    <phoneticPr fontId="1"/>
  </si>
  <si>
    <t>1後(60点％)</t>
    <rPh sb="1" eb="2">
      <t>アト</t>
    </rPh>
    <phoneticPr fontId="1"/>
  </si>
  <si>
    <t>1前(100点％)</t>
    <rPh sb="1" eb="2">
      <t>ゼン</t>
    </rPh>
    <rPh sb="6" eb="7">
      <t>テン</t>
    </rPh>
    <phoneticPr fontId="1"/>
  </si>
  <si>
    <t>4後(100点％)</t>
    <phoneticPr fontId="1"/>
  </si>
  <si>
    <t>4前(100点％)</t>
    <phoneticPr fontId="1"/>
  </si>
  <si>
    <t>3後(100点％)</t>
    <phoneticPr fontId="1"/>
  </si>
  <si>
    <t>3前(100点％)</t>
    <phoneticPr fontId="1"/>
  </si>
  <si>
    <t>2後(100点％)</t>
    <phoneticPr fontId="1"/>
  </si>
  <si>
    <t>2前(100点％)</t>
    <phoneticPr fontId="1"/>
  </si>
  <si>
    <t>1後(100点％)</t>
    <rPh sb="1" eb="2">
      <t>アト</t>
    </rPh>
    <phoneticPr fontId="1"/>
  </si>
  <si>
    <t>全60点</t>
    <rPh sb="0" eb="1">
      <t>ゼン</t>
    </rPh>
    <rPh sb="3" eb="4">
      <t>テン</t>
    </rPh>
    <phoneticPr fontId="1"/>
  </si>
  <si>
    <t>電気回路Ⅰ</t>
    <rPh sb="0" eb="2">
      <t>デンキ</t>
    </rPh>
    <rPh sb="2" eb="4">
      <t>カイロ</t>
    </rPh>
    <phoneticPr fontId="1"/>
  </si>
  <si>
    <t>電気回路Ⅱ</t>
    <rPh sb="0" eb="2">
      <t>デンキ</t>
    </rPh>
    <rPh sb="2" eb="4">
      <t>カイロ</t>
    </rPh>
    <phoneticPr fontId="1"/>
  </si>
  <si>
    <t>基礎電気磁気学</t>
    <rPh sb="0" eb="2">
      <t>キソ</t>
    </rPh>
    <rPh sb="2" eb="4">
      <t>デンキ</t>
    </rPh>
    <rPh sb="4" eb="7">
      <t>ジキガク</t>
    </rPh>
    <phoneticPr fontId="1"/>
  </si>
  <si>
    <t>オペレーティングシステム</t>
    <phoneticPr fontId="1"/>
  </si>
  <si>
    <t>ネットワークシステム</t>
    <phoneticPr fontId="1"/>
  </si>
  <si>
    <t>情報系のための確率・統計</t>
    <rPh sb="0" eb="3">
      <t>ジョウホウケイ</t>
    </rPh>
    <rPh sb="7" eb="9">
      <t>カクリツ</t>
    </rPh>
    <rPh sb="10" eb="12">
      <t>トウケイ</t>
    </rPh>
    <phoneticPr fontId="1"/>
  </si>
  <si>
    <t>情報セキュリティ</t>
    <rPh sb="0" eb="2">
      <t>ジョウホウ</t>
    </rPh>
    <phoneticPr fontId="1"/>
  </si>
  <si>
    <r>
      <rPr>
        <b/>
        <sz val="9.5"/>
        <rFont val="ＭＳ Ｐゴシック"/>
        <family val="3"/>
        <charset val="128"/>
      </rPr>
      <t>選択必修科目</t>
    </r>
    <r>
      <rPr>
        <sz val="9.5"/>
        <rFont val="ＭＳ Ｐゴシック"/>
        <family val="3"/>
        <charset val="128"/>
      </rPr>
      <t xml:space="preserve">
2科目必修
【点数の高いもの
から2科目入力】</t>
    </r>
    <rPh sb="0" eb="2">
      <t>センタク</t>
    </rPh>
    <rPh sb="2" eb="4">
      <t>ヒッシュウ</t>
    </rPh>
    <rPh sb="4" eb="6">
      <t>カモク</t>
    </rPh>
    <rPh sb="8" eb="10">
      <t>カモク</t>
    </rPh>
    <rPh sb="10" eb="12">
      <t>ヒッシュウ</t>
    </rPh>
    <phoneticPr fontId="1"/>
  </si>
  <si>
    <r>
      <t xml:space="preserve"> </t>
    </r>
    <r>
      <rPr>
        <b/>
        <sz val="9.5"/>
        <rFont val="ＭＳ Ｐゴシック"/>
        <family val="3"/>
        <charset val="128"/>
      </rPr>
      <t>総合教育科目</t>
    </r>
    <r>
      <rPr>
        <sz val="9.5"/>
        <rFont val="ＭＳ Ｐゴシック"/>
        <family val="3"/>
        <charset val="128"/>
      </rPr>
      <t xml:space="preserve">
必須4科目を含む
6科目
【点数の高いものから6科目入力】</t>
    </r>
    <rPh sb="1" eb="3">
      <t>ソウゴウ</t>
    </rPh>
    <rPh sb="3" eb="5">
      <t>キョウイク</t>
    </rPh>
    <rPh sb="5" eb="7">
      <t>カモク</t>
    </rPh>
    <rPh sb="10" eb="12">
      <t>ヒッス</t>
    </rPh>
    <rPh sb="13" eb="15">
      <t>カモク</t>
    </rPh>
    <rPh sb="16" eb="17">
      <t>フク</t>
    </rPh>
    <rPh sb="20" eb="22">
      <t>カモク</t>
    </rPh>
    <phoneticPr fontId="1"/>
  </si>
  <si>
    <t>電子情報工学実験</t>
    <rPh sb="0" eb="2">
      <t>デンシ</t>
    </rPh>
    <rPh sb="2" eb="4">
      <t>ジョウホウ</t>
    </rPh>
    <rPh sb="4" eb="6">
      <t>コウガク</t>
    </rPh>
    <rPh sb="6" eb="8">
      <t>ジッケン</t>
    </rPh>
    <phoneticPr fontId="1"/>
  </si>
  <si>
    <t>✓</t>
    <phoneticPr fontId="1"/>
  </si>
  <si>
    <t>◎</t>
    <phoneticPr fontId="1"/>
  </si>
  <si>
    <t>マイクロコンピュータ</t>
    <phoneticPr fontId="1"/>
  </si>
  <si>
    <t>電子情報基礎演習</t>
    <rPh sb="0" eb="2">
      <t>デンシ</t>
    </rPh>
    <rPh sb="2" eb="4">
      <t>ジョウホウ</t>
    </rPh>
    <rPh sb="4" eb="6">
      <t>キソ</t>
    </rPh>
    <rPh sb="6" eb="8">
      <t>エンシュウ</t>
    </rPh>
    <phoneticPr fontId="1"/>
  </si>
  <si>
    <t>卒業論文</t>
    <rPh sb="0" eb="2">
      <t>ソツギョウ</t>
    </rPh>
    <rPh sb="2" eb="3">
      <t>ロン</t>
    </rPh>
    <phoneticPr fontId="1"/>
  </si>
  <si>
    <t>◎50%</t>
    <phoneticPr fontId="1"/>
  </si>
  <si>
    <t>◎25%</t>
    <phoneticPr fontId="1"/>
  </si>
  <si>
    <t>卒業論文</t>
    <rPh sb="0" eb="2">
      <t>ソツギョウ</t>
    </rPh>
    <rPh sb="2" eb="4">
      <t>ロンブン</t>
    </rPh>
    <phoneticPr fontId="1"/>
  </si>
  <si>
    <t>◎60%</t>
    <phoneticPr fontId="1"/>
  </si>
  <si>
    <t>◎20%</t>
    <phoneticPr fontId="1"/>
  </si>
  <si>
    <t>◎40%</t>
    <phoneticPr fontId="1"/>
  </si>
  <si>
    <t>◎5%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</si>
</sst>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name val="ＭＳ Ｐゴシック"/>
      <family val="3"/>
      <charset val="128"/>
    </font>
    <font>
      <sz val="6"/>
      <name val="ＭＳ Ｐゴシック"/>
      <family val="3"/>
      <charset val="128"/>
    </font>
    <font>
      <sz val="11"/>
      <color indexed="10"/>
      <name val="ＭＳ Ｐゴシック"/>
      <family val="3"/>
      <charset val="128"/>
    </font>
    <font>
      <sz val="11"/>
      <color indexed="12"/>
      <name val="ＭＳ Ｐゴシック"/>
      <family val="3"/>
      <charset val="128"/>
    </font>
    <font>
      <sz val="9.5"/>
      <name val="ＭＳ Ｐゴシック"/>
      <family val="3"/>
      <charset val="128"/>
    </font>
    <font>
      <b/>
      <sz val="9.5"/>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000"/>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indexed="64"/>
      </bottom>
      <diagonal/>
    </border>
  </borders>
  <cellStyleXfs count="1">
    <xf numFmtId="0" fontId="0" fillId="0" borderId="0"/>
  </cellStyleXfs>
  <cellXfs count="104">
    <xf numFmtId="0" fontId="0" fillId="0" borderId="0" xfId="0"/>
    <xf numFmtId="0" fontId="0" fillId="0" borderId="1" xfId="0" applyBorder="1" applyAlignment="1">
      <alignment horizontal="center"/>
    </xf>
    <xf numFmtId="0" fontId="2" fillId="0" borderId="1" xfId="0" applyFont="1" applyBorder="1" applyAlignment="1">
      <alignment horizontal="center"/>
    </xf>
    <xf numFmtId="0" fontId="0" fillId="0" borderId="1" xfId="0" applyFont="1" applyBorder="1" applyAlignment="1">
      <alignment horizontal="center"/>
    </xf>
    <xf numFmtId="0" fontId="0" fillId="0" borderId="0" xfId="0" applyAlignment="1">
      <alignment horizontal="center"/>
    </xf>
    <xf numFmtId="0" fontId="0" fillId="0" borderId="1" xfId="0" applyFont="1" applyBorder="1" applyAlignment="1">
      <alignment vertical="center"/>
    </xf>
    <xf numFmtId="0" fontId="0" fillId="2" borderId="1" xfId="0" applyFont="1" applyFill="1" applyBorder="1" applyAlignment="1">
      <alignment vertical="center"/>
    </xf>
    <xf numFmtId="0" fontId="4" fillId="0" borderId="1" xfId="0" applyFont="1" applyBorder="1" applyAlignment="1" applyProtection="1">
      <alignment vertical="center"/>
    </xf>
    <xf numFmtId="0" fontId="4" fillId="0" borderId="1" xfId="0" applyFont="1" applyFill="1" applyBorder="1" applyAlignment="1" applyProtection="1">
      <alignment vertical="center"/>
    </xf>
    <xf numFmtId="0" fontId="4" fillId="0" borderId="1" xfId="0" applyFont="1" applyBorder="1" applyAlignment="1" applyProtection="1">
      <alignment horizontal="center" vertical="center"/>
    </xf>
    <xf numFmtId="0" fontId="0" fillId="0" borderId="0" xfId="0" applyFont="1" applyAlignment="1" applyProtection="1">
      <alignment vertical="center"/>
    </xf>
    <xf numFmtId="0" fontId="4" fillId="0" borderId="5" xfId="0" applyFont="1" applyBorder="1" applyAlignment="1" applyProtection="1">
      <alignment vertical="center"/>
    </xf>
    <xf numFmtId="0" fontId="4" fillId="0" borderId="13" xfId="0" applyFont="1" applyBorder="1" applyAlignment="1" applyProtection="1">
      <alignment vertical="center"/>
    </xf>
    <xf numFmtId="0" fontId="4" fillId="0" borderId="6" xfId="0" applyFont="1" applyBorder="1" applyAlignment="1" applyProtection="1">
      <alignment vertical="center"/>
    </xf>
    <xf numFmtId="0" fontId="4" fillId="0" borderId="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6" xfId="0" applyFont="1" applyFill="1" applyBorder="1" applyAlignment="1" applyProtection="1">
      <alignment vertical="center"/>
    </xf>
    <xf numFmtId="0" fontId="4" fillId="3" borderId="1" xfId="0" applyFont="1" applyFill="1" applyBorder="1" applyAlignment="1" applyProtection="1">
      <alignment vertical="center"/>
    </xf>
    <xf numFmtId="0" fontId="4" fillId="2" borderId="1" xfId="0" applyFont="1" applyFill="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NumberFormat="1" applyFont="1" applyAlignment="1" applyProtection="1">
      <alignment vertical="center"/>
    </xf>
    <xf numFmtId="0" fontId="0" fillId="0" borderId="0" xfId="0" applyNumberFormat="1" applyFont="1" applyAlignment="1" applyProtection="1">
      <alignment horizontal="center" vertical="center"/>
    </xf>
    <xf numFmtId="0" fontId="0" fillId="0" borderId="0" xfId="0" applyNumberFormat="1" applyFont="1" applyFill="1" applyAlignment="1" applyProtection="1">
      <alignment horizontal="center" vertical="center"/>
    </xf>
    <xf numFmtId="0" fontId="0" fillId="0" borderId="0" xfId="0" applyNumberFormat="1" applyFont="1" applyFill="1" applyAlignment="1" applyProtection="1">
      <alignment vertical="center"/>
    </xf>
    <xf numFmtId="0" fontId="0" fillId="0" borderId="0" xfId="0" applyFont="1" applyAlignment="1" applyProtection="1">
      <alignment horizontal="center" vertical="center"/>
    </xf>
    <xf numFmtId="176" fontId="0" fillId="0" borderId="0" xfId="0" applyNumberFormat="1" applyFont="1" applyFill="1" applyAlignment="1" applyProtection="1">
      <alignment vertical="center"/>
    </xf>
    <xf numFmtId="176" fontId="0" fillId="0" borderId="0" xfId="0" applyNumberFormat="1"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4" fillId="4" borderId="5" xfId="0" applyFont="1" applyFill="1" applyBorder="1" applyAlignment="1" applyProtection="1">
      <alignment vertical="center"/>
      <protection locked="0"/>
    </xf>
    <xf numFmtId="0" fontId="4" fillId="4" borderId="13" xfId="0" applyFont="1" applyFill="1" applyBorder="1" applyAlignment="1" applyProtection="1">
      <alignment vertical="center"/>
    </xf>
    <xf numFmtId="0" fontId="4" fillId="4" borderId="1" xfId="0" applyFont="1" applyFill="1" applyBorder="1" applyAlignment="1" applyProtection="1">
      <alignment vertical="center"/>
      <protection locked="0"/>
    </xf>
    <xf numFmtId="0" fontId="4" fillId="4" borderId="13" xfId="0" applyFont="1" applyFill="1" applyBorder="1" applyAlignment="1" applyProtection="1">
      <alignment vertical="center"/>
      <protection locked="0"/>
    </xf>
    <xf numFmtId="0" fontId="4" fillId="0" borderId="5" xfId="0" applyFont="1" applyBorder="1" applyAlignment="1" applyProtection="1">
      <alignment horizontal="center" vertical="center"/>
    </xf>
    <xf numFmtId="0" fontId="0" fillId="0" borderId="0" xfId="0"/>
    <xf numFmtId="0" fontId="0" fillId="0" borderId="1" xfId="0" applyBorder="1"/>
    <xf numFmtId="0" fontId="0" fillId="0" borderId="1" xfId="0" applyBorder="1" applyAlignment="1">
      <alignment horizontal="center"/>
    </xf>
    <xf numFmtId="0" fontId="0" fillId="0" borderId="1" xfId="0" applyFont="1" applyBorder="1" applyAlignment="1">
      <alignment vertical="center"/>
    </xf>
    <xf numFmtId="0" fontId="0" fillId="2" borderId="1" xfId="0" applyFont="1" applyFill="1" applyBorder="1" applyAlignment="1">
      <alignment vertical="center"/>
    </xf>
    <xf numFmtId="0" fontId="4" fillId="0" borderId="5" xfId="0" applyFont="1" applyFill="1" applyBorder="1" applyAlignment="1" applyProtection="1">
      <alignment vertical="center"/>
      <protection locked="0"/>
    </xf>
    <xf numFmtId="0" fontId="0" fillId="0" borderId="0" xfId="0" applyBorder="1"/>
    <xf numFmtId="0" fontId="4" fillId="0" borderId="0" xfId="0" applyFont="1" applyBorder="1" applyAlignment="1" applyProtection="1">
      <alignment vertical="center" wrapText="1"/>
    </xf>
    <xf numFmtId="0" fontId="0" fillId="0" borderId="0" xfId="0" applyBorder="1" applyAlignment="1">
      <alignment horizontal="center"/>
    </xf>
    <xf numFmtId="0" fontId="4" fillId="0" borderId="1" xfId="0" applyFont="1" applyBorder="1" applyAlignment="1" applyProtection="1">
      <alignment vertical="center" wrapText="1"/>
    </xf>
    <xf numFmtId="0" fontId="0" fillId="0" borderId="0" xfId="0" applyFont="1" applyAlignment="1" applyProtection="1">
      <alignment vertical="center" wrapText="1"/>
    </xf>
    <xf numFmtId="0" fontId="4" fillId="5" borderId="5" xfId="0" applyFont="1" applyFill="1" applyBorder="1" applyAlignment="1" applyProtection="1">
      <alignment vertical="center"/>
    </xf>
    <xf numFmtId="0" fontId="0" fillId="5" borderId="1" xfId="0" applyFont="1" applyFill="1" applyBorder="1" applyAlignment="1">
      <alignment vertical="center"/>
    </xf>
    <xf numFmtId="0" fontId="0" fillId="5" borderId="1" xfId="0" applyFill="1" applyBorder="1" applyAlignment="1">
      <alignment horizontal="center"/>
    </xf>
    <xf numFmtId="0" fontId="6" fillId="5" borderId="1" xfId="0" applyFont="1" applyFill="1" applyBorder="1" applyAlignment="1">
      <alignment horizontal="center"/>
    </xf>
    <xf numFmtId="0" fontId="0" fillId="5" borderId="1" xfId="0" applyFont="1" applyFill="1" applyBorder="1" applyAlignment="1">
      <alignment horizontal="center"/>
    </xf>
    <xf numFmtId="0" fontId="0" fillId="5" borderId="0" xfId="0" applyNumberFormat="1" applyFont="1" applyFill="1" applyAlignment="1" applyProtection="1">
      <alignment horizontal="center" vertical="center"/>
    </xf>
    <xf numFmtId="0" fontId="0" fillId="5" borderId="0" xfId="0" applyNumberFormat="1" applyFont="1" applyFill="1" applyAlignment="1" applyProtection="1">
      <alignment vertical="center"/>
    </xf>
    <xf numFmtId="0" fontId="0" fillId="6" borderId="0" xfId="0" applyNumberFormat="1" applyFont="1" applyFill="1" applyAlignment="1" applyProtection="1">
      <alignment vertical="center"/>
    </xf>
    <xf numFmtId="176" fontId="0" fillId="6" borderId="0" xfId="0" applyNumberFormat="1" applyFont="1" applyFill="1" applyAlignment="1" applyProtection="1">
      <alignment vertical="center"/>
    </xf>
    <xf numFmtId="0" fontId="0" fillId="0" borderId="0" xfId="0" applyFont="1" applyFill="1" applyAlignment="1" applyProtection="1">
      <alignmen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3" xfId="0" applyFont="1" applyBorder="1" applyAlignment="1" applyProtection="1">
      <alignment horizontal="center" vertical="center"/>
    </xf>
    <xf numFmtId="0" fontId="5" fillId="0" borderId="1" xfId="0" applyFont="1" applyBorder="1" applyAlignment="1" applyProtection="1">
      <alignment horizontal="center" vertical="center" textRotation="255"/>
    </xf>
    <xf numFmtId="0" fontId="4" fillId="0" borderId="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7"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2" xfId="0" applyFont="1" applyBorder="1" applyAlignment="1" applyProtection="1">
      <alignment horizontal="center" vertical="center" textRotation="255"/>
    </xf>
    <xf numFmtId="0" fontId="5" fillId="0" borderId="3" xfId="0" applyFont="1" applyBorder="1" applyAlignment="1" applyProtection="1">
      <alignment horizontal="center" vertical="center" textRotation="255"/>
    </xf>
    <xf numFmtId="0" fontId="5" fillId="0" borderId="4" xfId="0" applyFont="1" applyBorder="1" applyAlignment="1" applyProtection="1">
      <alignment horizontal="center" vertical="center" textRotation="255"/>
    </xf>
    <xf numFmtId="0" fontId="0" fillId="0" borderId="0" xfId="0" applyFont="1" applyAlignment="1" applyProtection="1">
      <alignment vertical="center" wrapText="1"/>
    </xf>
    <xf numFmtId="0" fontId="0" fillId="0" borderId="0" xfId="0" applyNumberFormat="1" applyFont="1" applyAlignment="1" applyProtection="1">
      <alignment horizontal="center" vertical="center" textRotation="255"/>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1</a:t>
            </a:r>
            <a:r>
              <a:rPr lang="ja-JP" altLang="en-US" sz="1100"/>
              <a:t>年前期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'!$E$146</c:f>
              <c:strCache>
                <c:ptCount val="1"/>
                <c:pt idx="0">
                  <c:v>1前(100点％)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'!$E$147:$E$157</c:f>
              <c:numCache>
                <c:formatCode>0.0%</c:formatCode>
                <c:ptCount val="11"/>
                <c:pt idx="0">
                  <c:v>1</c:v>
                </c:pt>
                <c:pt idx="2">
                  <c:v>0.5</c:v>
                </c:pt>
                <c:pt idx="3">
                  <c:v>0.44444444444444442</c:v>
                </c:pt>
                <c:pt idx="4">
                  <c:v>0.14705882352941177</c:v>
                </c:pt>
                <c:pt idx="8">
                  <c:v>0.4</c:v>
                </c:pt>
              </c:numCache>
            </c:numRef>
          </c:val>
          <c:extLst>
            <c:ext xmlns:c16="http://schemas.microsoft.com/office/drawing/2014/chart" uri="{C3380CC4-5D6E-409C-BE32-E72D297353CC}">
              <c16:uniqueId val="{00000000-A8BA-4606-9D0E-C821F77CAA90}"/>
            </c:ext>
          </c:extLst>
        </c:ser>
        <c:ser>
          <c:idx val="4"/>
          <c:order val="1"/>
          <c:tx>
            <c:strRef>
              <c:f>'達成度チェックシート '!$E$133</c:f>
              <c:strCache>
                <c:ptCount val="1"/>
                <c:pt idx="0">
                  <c:v>1前(60点％)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'!$E$134:$E$144</c:f>
              <c:numCache>
                <c:formatCode>0.0%</c:formatCode>
                <c:ptCount val="11"/>
                <c:pt idx="0">
                  <c:v>0.6</c:v>
                </c:pt>
                <c:pt idx="2">
                  <c:v>0.3</c:v>
                </c:pt>
                <c:pt idx="3">
                  <c:v>0.26666666666666666</c:v>
                </c:pt>
                <c:pt idx="4">
                  <c:v>8.8235294117647065E-2</c:v>
                </c:pt>
                <c:pt idx="8">
                  <c:v>0.24</c:v>
                </c:pt>
              </c:numCache>
            </c:numRef>
          </c:val>
          <c:extLst>
            <c:ext xmlns:c16="http://schemas.microsoft.com/office/drawing/2014/chart" uri="{C3380CC4-5D6E-409C-BE32-E72D297353CC}">
              <c16:uniqueId val="{00000001-A8BA-4606-9D0E-C821F77CAA90}"/>
            </c:ext>
          </c:extLst>
        </c:ser>
        <c:dLbls>
          <c:showLegendKey val="0"/>
          <c:showVal val="0"/>
          <c:showCatName val="0"/>
          <c:showSerName val="0"/>
          <c:showPercent val="0"/>
          <c:showBubbleSize val="0"/>
        </c:dLbls>
        <c:gapWidth val="150"/>
        <c:overlap val="100"/>
        <c:axId val="105390080"/>
        <c:axId val="105391616"/>
      </c:barChart>
      <c:lineChart>
        <c:grouping val="standard"/>
        <c:varyColors val="0"/>
        <c:ser>
          <c:idx val="0"/>
          <c:order val="2"/>
          <c:tx>
            <c:strRef>
              <c:f>'達成度チェックシート '!$E$120</c:f>
              <c:strCache>
                <c:ptCount val="1"/>
                <c:pt idx="0">
                  <c:v>1前(成績％)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'!$E$121:$E$131</c:f>
              <c:numCache>
                <c:formatCode>0.0%</c:formatCode>
                <c:ptCount val="11"/>
                <c:pt idx="0">
                  <c:v>0</c:v>
                </c:pt>
                <c:pt idx="2">
                  <c:v>0</c:v>
                </c:pt>
                <c:pt idx="3">
                  <c:v>0</c:v>
                </c:pt>
                <c:pt idx="4">
                  <c:v>0</c:v>
                </c:pt>
                <c:pt idx="8">
                  <c:v>0</c:v>
                </c:pt>
              </c:numCache>
            </c:numRef>
          </c:val>
          <c:smooth val="0"/>
          <c:extLst>
            <c:ext xmlns:c16="http://schemas.microsoft.com/office/drawing/2014/chart" uri="{C3380CC4-5D6E-409C-BE32-E72D297353CC}">
              <c16:uniqueId val="{00000002-A8BA-4606-9D0E-C821F77CAA90}"/>
            </c:ext>
          </c:extLst>
        </c:ser>
        <c:ser>
          <c:idx val="3"/>
          <c:order val="3"/>
          <c:tx>
            <c:strRef>
              <c:f>'達成度チェックシート '!$E$103</c:f>
              <c:strCache>
                <c:ptCount val="1"/>
                <c:pt idx="0">
                  <c:v>1前(100点)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'!$E$104:$E$114</c:f>
              <c:numCache>
                <c:formatCode>General</c:formatCode>
                <c:ptCount val="11"/>
                <c:pt idx="0">
                  <c:v>600</c:v>
                </c:pt>
                <c:pt idx="2">
                  <c:v>50</c:v>
                </c:pt>
                <c:pt idx="3">
                  <c:v>400</c:v>
                </c:pt>
                <c:pt idx="4">
                  <c:v>200</c:v>
                </c:pt>
                <c:pt idx="8">
                  <c:v>450</c:v>
                </c:pt>
              </c:numCache>
            </c:numRef>
          </c:val>
          <c:smooth val="0"/>
          <c:extLst>
            <c:ext xmlns:c16="http://schemas.microsoft.com/office/drawing/2014/chart" uri="{C3380CC4-5D6E-409C-BE32-E72D297353CC}">
              <c16:uniqueId val="{00000003-A8BA-4606-9D0E-C821F77CAA90}"/>
            </c:ext>
          </c:extLst>
        </c:ser>
        <c:ser>
          <c:idx val="2"/>
          <c:order val="4"/>
          <c:tx>
            <c:strRef>
              <c:f>'達成度チェックシート '!$E$77</c:f>
              <c:strCache>
                <c:ptCount val="1"/>
                <c:pt idx="0">
                  <c:v>1前(成績)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'!$E$78:$E$88</c:f>
              <c:numCache>
                <c:formatCode>General</c:formatCode>
                <c:ptCount val="11"/>
                <c:pt idx="0">
                  <c:v>0</c:v>
                </c:pt>
                <c:pt idx="2">
                  <c:v>0</c:v>
                </c:pt>
                <c:pt idx="3">
                  <c:v>0</c:v>
                </c:pt>
                <c:pt idx="4">
                  <c:v>0</c:v>
                </c:pt>
                <c:pt idx="8">
                  <c:v>0</c:v>
                </c:pt>
              </c:numCache>
            </c:numRef>
          </c:val>
          <c:smooth val="0"/>
          <c:extLst>
            <c:ext xmlns:c16="http://schemas.microsoft.com/office/drawing/2014/chart" uri="{C3380CC4-5D6E-409C-BE32-E72D297353CC}">
              <c16:uniqueId val="{00000004-A8BA-4606-9D0E-C821F77CAA90}"/>
            </c:ext>
          </c:extLst>
        </c:ser>
        <c:dLbls>
          <c:showLegendKey val="0"/>
          <c:showVal val="0"/>
          <c:showCatName val="0"/>
          <c:showSerName val="0"/>
          <c:showPercent val="0"/>
          <c:showBubbleSize val="0"/>
        </c:dLbls>
        <c:marker val="1"/>
        <c:smooth val="0"/>
        <c:axId val="105390080"/>
        <c:axId val="105391616"/>
      </c:lineChart>
      <c:catAx>
        <c:axId val="105390080"/>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391616"/>
        <c:crosses val="autoZero"/>
        <c:auto val="0"/>
        <c:lblAlgn val="ctr"/>
        <c:lblOffset val="300"/>
        <c:noMultiLvlLbl val="0"/>
      </c:catAx>
      <c:valAx>
        <c:axId val="105391616"/>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390080"/>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1</a:t>
            </a:r>
            <a:r>
              <a:rPr lang="ja-JP" altLang="en-US" sz="1100"/>
              <a:t>年後期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'!$F$146</c:f>
              <c:strCache>
                <c:ptCount val="1"/>
                <c:pt idx="0">
                  <c:v>1後(100点％)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'!$F$147:$F$157</c:f>
              <c:numCache>
                <c:formatCode>0.0%</c:formatCode>
                <c:ptCount val="11"/>
                <c:pt idx="0">
                  <c:v>1</c:v>
                </c:pt>
                <c:pt idx="2">
                  <c:v>0.5</c:v>
                </c:pt>
                <c:pt idx="3">
                  <c:v>0.77777777777777779</c:v>
                </c:pt>
                <c:pt idx="4">
                  <c:v>0.36764705882352944</c:v>
                </c:pt>
                <c:pt idx="8">
                  <c:v>0.57777777777777772</c:v>
                </c:pt>
              </c:numCache>
            </c:numRef>
          </c:val>
          <c:extLst>
            <c:ext xmlns:c16="http://schemas.microsoft.com/office/drawing/2014/chart" uri="{C3380CC4-5D6E-409C-BE32-E72D297353CC}">
              <c16:uniqueId val="{00000000-1103-4BEF-9FBB-B0E8981469AA}"/>
            </c:ext>
          </c:extLst>
        </c:ser>
        <c:ser>
          <c:idx val="4"/>
          <c:order val="1"/>
          <c:tx>
            <c:strRef>
              <c:f>'達成度チェックシート '!$F$133</c:f>
              <c:strCache>
                <c:ptCount val="1"/>
                <c:pt idx="0">
                  <c:v>1後(60点％)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'!$F$134:$F$144</c:f>
              <c:numCache>
                <c:formatCode>0.0%</c:formatCode>
                <c:ptCount val="11"/>
                <c:pt idx="0">
                  <c:v>0.6</c:v>
                </c:pt>
                <c:pt idx="2">
                  <c:v>0.3</c:v>
                </c:pt>
                <c:pt idx="3">
                  <c:v>0.46666666666666667</c:v>
                </c:pt>
                <c:pt idx="4">
                  <c:v>0.22058823529411764</c:v>
                </c:pt>
                <c:pt idx="8">
                  <c:v>0.34666666666666668</c:v>
                </c:pt>
              </c:numCache>
            </c:numRef>
          </c:val>
          <c:extLst>
            <c:ext xmlns:c16="http://schemas.microsoft.com/office/drawing/2014/chart" uri="{C3380CC4-5D6E-409C-BE32-E72D297353CC}">
              <c16:uniqueId val="{00000001-1103-4BEF-9FBB-B0E8981469AA}"/>
            </c:ext>
          </c:extLst>
        </c:ser>
        <c:dLbls>
          <c:showLegendKey val="0"/>
          <c:showVal val="0"/>
          <c:showCatName val="0"/>
          <c:showSerName val="0"/>
          <c:showPercent val="0"/>
          <c:showBubbleSize val="0"/>
        </c:dLbls>
        <c:gapWidth val="150"/>
        <c:overlap val="100"/>
        <c:axId val="105449728"/>
        <c:axId val="105451520"/>
      </c:barChart>
      <c:lineChart>
        <c:grouping val="standard"/>
        <c:varyColors val="0"/>
        <c:ser>
          <c:idx val="0"/>
          <c:order val="2"/>
          <c:tx>
            <c:strRef>
              <c:f>'達成度チェックシート '!$F$120</c:f>
              <c:strCache>
                <c:ptCount val="1"/>
                <c:pt idx="0">
                  <c:v>1後(成績％)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'!$F$121:$F$131</c:f>
              <c:numCache>
                <c:formatCode>0.0%</c:formatCode>
                <c:ptCount val="11"/>
                <c:pt idx="0">
                  <c:v>0</c:v>
                </c:pt>
                <c:pt idx="2">
                  <c:v>0</c:v>
                </c:pt>
                <c:pt idx="3">
                  <c:v>0</c:v>
                </c:pt>
                <c:pt idx="4">
                  <c:v>0</c:v>
                </c:pt>
                <c:pt idx="8">
                  <c:v>0</c:v>
                </c:pt>
              </c:numCache>
            </c:numRef>
          </c:val>
          <c:smooth val="0"/>
          <c:extLst>
            <c:ext xmlns:c16="http://schemas.microsoft.com/office/drawing/2014/chart" uri="{C3380CC4-5D6E-409C-BE32-E72D297353CC}">
              <c16:uniqueId val="{00000002-1103-4BEF-9FBB-B0E8981469AA}"/>
            </c:ext>
          </c:extLst>
        </c:ser>
        <c:ser>
          <c:idx val="3"/>
          <c:order val="3"/>
          <c:tx>
            <c:strRef>
              <c:f>'達成度チェックシート '!$F$103</c:f>
              <c:strCache>
                <c:ptCount val="1"/>
                <c:pt idx="0">
                  <c:v>1後(100点)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'!$F$104:$F$114</c:f>
              <c:numCache>
                <c:formatCode>General</c:formatCode>
                <c:ptCount val="11"/>
                <c:pt idx="0">
                  <c:v>600</c:v>
                </c:pt>
                <c:pt idx="2">
                  <c:v>50</c:v>
                </c:pt>
                <c:pt idx="3">
                  <c:v>700</c:v>
                </c:pt>
                <c:pt idx="4">
                  <c:v>500</c:v>
                </c:pt>
                <c:pt idx="8">
                  <c:v>650</c:v>
                </c:pt>
              </c:numCache>
            </c:numRef>
          </c:val>
          <c:smooth val="0"/>
          <c:extLst>
            <c:ext xmlns:c16="http://schemas.microsoft.com/office/drawing/2014/chart" uri="{C3380CC4-5D6E-409C-BE32-E72D297353CC}">
              <c16:uniqueId val="{00000003-1103-4BEF-9FBB-B0E8981469AA}"/>
            </c:ext>
          </c:extLst>
        </c:ser>
        <c:ser>
          <c:idx val="2"/>
          <c:order val="4"/>
          <c:tx>
            <c:strRef>
              <c:f>'達成度チェックシート '!$F$77</c:f>
              <c:strCache>
                <c:ptCount val="1"/>
                <c:pt idx="0">
                  <c:v>1後(成績)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'!$F$78:$F$88</c:f>
              <c:numCache>
                <c:formatCode>General</c:formatCode>
                <c:ptCount val="11"/>
                <c:pt idx="0">
                  <c:v>0</c:v>
                </c:pt>
                <c:pt idx="2">
                  <c:v>0</c:v>
                </c:pt>
                <c:pt idx="3">
                  <c:v>0</c:v>
                </c:pt>
                <c:pt idx="4">
                  <c:v>0</c:v>
                </c:pt>
                <c:pt idx="8">
                  <c:v>0</c:v>
                </c:pt>
              </c:numCache>
            </c:numRef>
          </c:val>
          <c:smooth val="0"/>
          <c:extLst>
            <c:ext xmlns:c16="http://schemas.microsoft.com/office/drawing/2014/chart" uri="{C3380CC4-5D6E-409C-BE32-E72D297353CC}">
              <c16:uniqueId val="{00000004-1103-4BEF-9FBB-B0E8981469AA}"/>
            </c:ext>
          </c:extLst>
        </c:ser>
        <c:dLbls>
          <c:showLegendKey val="0"/>
          <c:showVal val="0"/>
          <c:showCatName val="0"/>
          <c:showSerName val="0"/>
          <c:showPercent val="0"/>
          <c:showBubbleSize val="0"/>
        </c:dLbls>
        <c:marker val="1"/>
        <c:smooth val="0"/>
        <c:axId val="105449728"/>
        <c:axId val="105451520"/>
      </c:lineChart>
      <c:catAx>
        <c:axId val="105449728"/>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451520"/>
        <c:crosses val="autoZero"/>
        <c:auto val="0"/>
        <c:lblAlgn val="ctr"/>
        <c:lblOffset val="300"/>
        <c:noMultiLvlLbl val="0"/>
      </c:catAx>
      <c:valAx>
        <c:axId val="105451520"/>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449728"/>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2</a:t>
            </a:r>
            <a:r>
              <a:rPr lang="ja-JP" altLang="en-US" sz="1100"/>
              <a:t>年前期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'!$G$146</c:f>
              <c:strCache>
                <c:ptCount val="1"/>
                <c:pt idx="0">
                  <c:v>2前(100点％)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'!$G$147:$G$157</c:f>
              <c:numCache>
                <c:formatCode>0.0%</c:formatCode>
                <c:ptCount val="11"/>
                <c:pt idx="0">
                  <c:v>1</c:v>
                </c:pt>
                <c:pt idx="2">
                  <c:v>0.5</c:v>
                </c:pt>
                <c:pt idx="3">
                  <c:v>0.88888888888888884</c:v>
                </c:pt>
                <c:pt idx="4">
                  <c:v>0.63235294117647056</c:v>
                </c:pt>
                <c:pt idx="5">
                  <c:v>0.22222222222222221</c:v>
                </c:pt>
                <c:pt idx="8">
                  <c:v>0.66666666666666663</c:v>
                </c:pt>
                <c:pt idx="10">
                  <c:v>0.27586206896551724</c:v>
                </c:pt>
              </c:numCache>
            </c:numRef>
          </c:val>
          <c:extLst>
            <c:ext xmlns:c16="http://schemas.microsoft.com/office/drawing/2014/chart" uri="{C3380CC4-5D6E-409C-BE32-E72D297353CC}">
              <c16:uniqueId val="{00000000-49D7-49E3-88B4-F87EA753B17B}"/>
            </c:ext>
          </c:extLst>
        </c:ser>
        <c:ser>
          <c:idx val="4"/>
          <c:order val="1"/>
          <c:tx>
            <c:strRef>
              <c:f>'達成度チェックシート '!$G$133</c:f>
              <c:strCache>
                <c:ptCount val="1"/>
                <c:pt idx="0">
                  <c:v>2前(60点％)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'!$G$134:$G$144</c:f>
              <c:numCache>
                <c:formatCode>0.0%</c:formatCode>
                <c:ptCount val="11"/>
                <c:pt idx="0">
                  <c:v>0.6</c:v>
                </c:pt>
                <c:pt idx="2">
                  <c:v>0.3</c:v>
                </c:pt>
                <c:pt idx="3">
                  <c:v>0.53333333333333333</c:v>
                </c:pt>
                <c:pt idx="4">
                  <c:v>0.37941176470588234</c:v>
                </c:pt>
                <c:pt idx="5">
                  <c:v>0.13333333333333333</c:v>
                </c:pt>
                <c:pt idx="8">
                  <c:v>0.4</c:v>
                </c:pt>
                <c:pt idx="10">
                  <c:v>0.16551724137931034</c:v>
                </c:pt>
              </c:numCache>
            </c:numRef>
          </c:val>
          <c:extLst>
            <c:ext xmlns:c16="http://schemas.microsoft.com/office/drawing/2014/chart" uri="{C3380CC4-5D6E-409C-BE32-E72D297353CC}">
              <c16:uniqueId val="{00000001-49D7-49E3-88B4-F87EA753B17B}"/>
            </c:ext>
          </c:extLst>
        </c:ser>
        <c:dLbls>
          <c:showLegendKey val="0"/>
          <c:showVal val="0"/>
          <c:showCatName val="0"/>
          <c:showSerName val="0"/>
          <c:showPercent val="0"/>
          <c:showBubbleSize val="0"/>
        </c:dLbls>
        <c:gapWidth val="150"/>
        <c:overlap val="100"/>
        <c:axId val="105497344"/>
        <c:axId val="105498880"/>
      </c:barChart>
      <c:lineChart>
        <c:grouping val="standard"/>
        <c:varyColors val="0"/>
        <c:ser>
          <c:idx val="0"/>
          <c:order val="2"/>
          <c:tx>
            <c:strRef>
              <c:f>'達成度チェックシート '!$G$120</c:f>
              <c:strCache>
                <c:ptCount val="1"/>
                <c:pt idx="0">
                  <c:v>2前(成績％)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'!$G$121:$G$131</c:f>
              <c:numCache>
                <c:formatCode>0.0%</c:formatCode>
                <c:ptCount val="11"/>
                <c:pt idx="0">
                  <c:v>0</c:v>
                </c:pt>
                <c:pt idx="2">
                  <c:v>0</c:v>
                </c:pt>
                <c:pt idx="3">
                  <c:v>0</c:v>
                </c:pt>
                <c:pt idx="4">
                  <c:v>0</c:v>
                </c:pt>
                <c:pt idx="5">
                  <c:v>0</c:v>
                </c:pt>
                <c:pt idx="8">
                  <c:v>0</c:v>
                </c:pt>
                <c:pt idx="10">
                  <c:v>0</c:v>
                </c:pt>
              </c:numCache>
            </c:numRef>
          </c:val>
          <c:smooth val="0"/>
          <c:extLst>
            <c:ext xmlns:c16="http://schemas.microsoft.com/office/drawing/2014/chart" uri="{C3380CC4-5D6E-409C-BE32-E72D297353CC}">
              <c16:uniqueId val="{00000002-49D7-49E3-88B4-F87EA753B17B}"/>
            </c:ext>
          </c:extLst>
        </c:ser>
        <c:ser>
          <c:idx val="3"/>
          <c:order val="3"/>
          <c:tx>
            <c:strRef>
              <c:f>'達成度チェックシート '!$G$103</c:f>
              <c:strCache>
                <c:ptCount val="1"/>
                <c:pt idx="0">
                  <c:v>2前(100点)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'!$G$104:$G$114</c:f>
              <c:numCache>
                <c:formatCode>General</c:formatCode>
                <c:ptCount val="11"/>
                <c:pt idx="0">
                  <c:v>600</c:v>
                </c:pt>
                <c:pt idx="2">
                  <c:v>50</c:v>
                </c:pt>
                <c:pt idx="3">
                  <c:v>800</c:v>
                </c:pt>
                <c:pt idx="4">
                  <c:v>860</c:v>
                </c:pt>
                <c:pt idx="5">
                  <c:v>200</c:v>
                </c:pt>
                <c:pt idx="8">
                  <c:v>750</c:v>
                </c:pt>
                <c:pt idx="10">
                  <c:v>40</c:v>
                </c:pt>
              </c:numCache>
            </c:numRef>
          </c:val>
          <c:smooth val="0"/>
          <c:extLst>
            <c:ext xmlns:c16="http://schemas.microsoft.com/office/drawing/2014/chart" uri="{C3380CC4-5D6E-409C-BE32-E72D297353CC}">
              <c16:uniqueId val="{00000003-49D7-49E3-88B4-F87EA753B17B}"/>
            </c:ext>
          </c:extLst>
        </c:ser>
        <c:ser>
          <c:idx val="2"/>
          <c:order val="4"/>
          <c:tx>
            <c:strRef>
              <c:f>'達成度チェックシート '!$G$77</c:f>
              <c:strCache>
                <c:ptCount val="1"/>
                <c:pt idx="0">
                  <c:v>2前(成績)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'!$G$78:$G$88</c:f>
              <c:numCache>
                <c:formatCode>General</c:formatCode>
                <c:ptCount val="11"/>
                <c:pt idx="0">
                  <c:v>0</c:v>
                </c:pt>
                <c:pt idx="2">
                  <c:v>0</c:v>
                </c:pt>
                <c:pt idx="3">
                  <c:v>0</c:v>
                </c:pt>
                <c:pt idx="4">
                  <c:v>0</c:v>
                </c:pt>
                <c:pt idx="5">
                  <c:v>0</c:v>
                </c:pt>
                <c:pt idx="8">
                  <c:v>0</c:v>
                </c:pt>
                <c:pt idx="10">
                  <c:v>0</c:v>
                </c:pt>
              </c:numCache>
            </c:numRef>
          </c:val>
          <c:smooth val="0"/>
          <c:extLst>
            <c:ext xmlns:c16="http://schemas.microsoft.com/office/drawing/2014/chart" uri="{C3380CC4-5D6E-409C-BE32-E72D297353CC}">
              <c16:uniqueId val="{00000004-49D7-49E3-88B4-F87EA753B17B}"/>
            </c:ext>
          </c:extLst>
        </c:ser>
        <c:dLbls>
          <c:showLegendKey val="0"/>
          <c:showVal val="0"/>
          <c:showCatName val="0"/>
          <c:showSerName val="0"/>
          <c:showPercent val="0"/>
          <c:showBubbleSize val="0"/>
        </c:dLbls>
        <c:marker val="1"/>
        <c:smooth val="0"/>
        <c:axId val="105497344"/>
        <c:axId val="105498880"/>
      </c:lineChart>
      <c:catAx>
        <c:axId val="105497344"/>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498880"/>
        <c:crosses val="autoZero"/>
        <c:auto val="0"/>
        <c:lblAlgn val="ctr"/>
        <c:lblOffset val="300"/>
        <c:noMultiLvlLbl val="0"/>
      </c:catAx>
      <c:valAx>
        <c:axId val="105498880"/>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497344"/>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2</a:t>
            </a:r>
            <a:r>
              <a:rPr lang="ja-JP" altLang="en-US" sz="1100"/>
              <a:t>年後期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'!$H$146</c:f>
              <c:strCache>
                <c:ptCount val="1"/>
                <c:pt idx="0">
                  <c:v>2後(100点％)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'!$H$147:$H$157</c:f>
              <c:numCache>
                <c:formatCode>0.0%</c:formatCode>
                <c:ptCount val="11"/>
                <c:pt idx="0">
                  <c:v>1</c:v>
                </c:pt>
                <c:pt idx="2">
                  <c:v>0.5</c:v>
                </c:pt>
                <c:pt idx="3">
                  <c:v>0.88888888888888884</c:v>
                </c:pt>
                <c:pt idx="4">
                  <c:v>0.77941176470588236</c:v>
                </c:pt>
                <c:pt idx="5">
                  <c:v>0.44444444444444442</c:v>
                </c:pt>
                <c:pt idx="8">
                  <c:v>0.75555555555555554</c:v>
                </c:pt>
                <c:pt idx="10">
                  <c:v>0.27586206896551724</c:v>
                </c:pt>
              </c:numCache>
            </c:numRef>
          </c:val>
          <c:extLst>
            <c:ext xmlns:c16="http://schemas.microsoft.com/office/drawing/2014/chart" uri="{C3380CC4-5D6E-409C-BE32-E72D297353CC}">
              <c16:uniqueId val="{00000000-48DE-4542-BEA8-A835F16A4303}"/>
            </c:ext>
          </c:extLst>
        </c:ser>
        <c:ser>
          <c:idx val="4"/>
          <c:order val="1"/>
          <c:tx>
            <c:strRef>
              <c:f>'達成度チェックシート '!$H$133</c:f>
              <c:strCache>
                <c:ptCount val="1"/>
                <c:pt idx="0">
                  <c:v>2後(60点％)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'!$H$134:$H$144</c:f>
              <c:numCache>
                <c:formatCode>0.0%</c:formatCode>
                <c:ptCount val="11"/>
                <c:pt idx="0">
                  <c:v>0.6</c:v>
                </c:pt>
                <c:pt idx="2">
                  <c:v>0.3</c:v>
                </c:pt>
                <c:pt idx="3">
                  <c:v>0.53333333333333333</c:v>
                </c:pt>
                <c:pt idx="4">
                  <c:v>0.46764705882352942</c:v>
                </c:pt>
                <c:pt idx="5">
                  <c:v>0.26666666666666666</c:v>
                </c:pt>
                <c:pt idx="8">
                  <c:v>0.45333333333333331</c:v>
                </c:pt>
                <c:pt idx="10">
                  <c:v>0.16551724137931034</c:v>
                </c:pt>
              </c:numCache>
            </c:numRef>
          </c:val>
          <c:extLst>
            <c:ext xmlns:c16="http://schemas.microsoft.com/office/drawing/2014/chart" uri="{C3380CC4-5D6E-409C-BE32-E72D297353CC}">
              <c16:uniqueId val="{00000001-48DE-4542-BEA8-A835F16A4303}"/>
            </c:ext>
          </c:extLst>
        </c:ser>
        <c:dLbls>
          <c:showLegendKey val="0"/>
          <c:showVal val="0"/>
          <c:showCatName val="0"/>
          <c:showSerName val="0"/>
          <c:showPercent val="0"/>
          <c:showBubbleSize val="0"/>
        </c:dLbls>
        <c:gapWidth val="150"/>
        <c:overlap val="100"/>
        <c:axId val="105618432"/>
        <c:axId val="105624320"/>
      </c:barChart>
      <c:lineChart>
        <c:grouping val="standard"/>
        <c:varyColors val="0"/>
        <c:ser>
          <c:idx val="0"/>
          <c:order val="2"/>
          <c:tx>
            <c:strRef>
              <c:f>'達成度チェックシート '!$H$120</c:f>
              <c:strCache>
                <c:ptCount val="1"/>
                <c:pt idx="0">
                  <c:v>2後(成績％)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'!$H$121:$H$131</c:f>
              <c:numCache>
                <c:formatCode>0.0%</c:formatCode>
                <c:ptCount val="11"/>
                <c:pt idx="0">
                  <c:v>0</c:v>
                </c:pt>
                <c:pt idx="2">
                  <c:v>0</c:v>
                </c:pt>
                <c:pt idx="3">
                  <c:v>0</c:v>
                </c:pt>
                <c:pt idx="4">
                  <c:v>0</c:v>
                </c:pt>
                <c:pt idx="5">
                  <c:v>0</c:v>
                </c:pt>
                <c:pt idx="8">
                  <c:v>0</c:v>
                </c:pt>
                <c:pt idx="10">
                  <c:v>0</c:v>
                </c:pt>
              </c:numCache>
            </c:numRef>
          </c:val>
          <c:smooth val="0"/>
          <c:extLst>
            <c:ext xmlns:c16="http://schemas.microsoft.com/office/drawing/2014/chart" uri="{C3380CC4-5D6E-409C-BE32-E72D297353CC}">
              <c16:uniqueId val="{00000002-48DE-4542-BEA8-A835F16A4303}"/>
            </c:ext>
          </c:extLst>
        </c:ser>
        <c:ser>
          <c:idx val="3"/>
          <c:order val="3"/>
          <c:tx>
            <c:strRef>
              <c:f>'達成度チェックシート '!$H$103</c:f>
              <c:strCache>
                <c:ptCount val="1"/>
                <c:pt idx="0">
                  <c:v>2後(100点)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'!$H$104:$H$114</c:f>
              <c:numCache>
                <c:formatCode>General</c:formatCode>
                <c:ptCount val="11"/>
                <c:pt idx="0">
                  <c:v>600</c:v>
                </c:pt>
                <c:pt idx="2">
                  <c:v>50</c:v>
                </c:pt>
                <c:pt idx="3">
                  <c:v>800</c:v>
                </c:pt>
                <c:pt idx="4">
                  <c:v>1060</c:v>
                </c:pt>
                <c:pt idx="5">
                  <c:v>400</c:v>
                </c:pt>
                <c:pt idx="8">
                  <c:v>850</c:v>
                </c:pt>
                <c:pt idx="10">
                  <c:v>40</c:v>
                </c:pt>
              </c:numCache>
            </c:numRef>
          </c:val>
          <c:smooth val="0"/>
          <c:extLst>
            <c:ext xmlns:c16="http://schemas.microsoft.com/office/drawing/2014/chart" uri="{C3380CC4-5D6E-409C-BE32-E72D297353CC}">
              <c16:uniqueId val="{00000003-48DE-4542-BEA8-A835F16A4303}"/>
            </c:ext>
          </c:extLst>
        </c:ser>
        <c:ser>
          <c:idx val="2"/>
          <c:order val="4"/>
          <c:tx>
            <c:strRef>
              <c:f>'達成度チェックシート '!$H$77</c:f>
              <c:strCache>
                <c:ptCount val="1"/>
                <c:pt idx="0">
                  <c:v>2後(成績)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'!$H$78:$H$88</c:f>
              <c:numCache>
                <c:formatCode>General</c:formatCode>
                <c:ptCount val="11"/>
                <c:pt idx="0">
                  <c:v>0</c:v>
                </c:pt>
                <c:pt idx="2">
                  <c:v>0</c:v>
                </c:pt>
                <c:pt idx="3">
                  <c:v>0</c:v>
                </c:pt>
                <c:pt idx="4">
                  <c:v>0</c:v>
                </c:pt>
                <c:pt idx="5">
                  <c:v>0</c:v>
                </c:pt>
                <c:pt idx="8">
                  <c:v>0</c:v>
                </c:pt>
                <c:pt idx="10">
                  <c:v>0</c:v>
                </c:pt>
              </c:numCache>
            </c:numRef>
          </c:val>
          <c:smooth val="0"/>
          <c:extLst>
            <c:ext xmlns:c16="http://schemas.microsoft.com/office/drawing/2014/chart" uri="{C3380CC4-5D6E-409C-BE32-E72D297353CC}">
              <c16:uniqueId val="{00000004-48DE-4542-BEA8-A835F16A4303}"/>
            </c:ext>
          </c:extLst>
        </c:ser>
        <c:dLbls>
          <c:showLegendKey val="0"/>
          <c:showVal val="0"/>
          <c:showCatName val="0"/>
          <c:showSerName val="0"/>
          <c:showPercent val="0"/>
          <c:showBubbleSize val="0"/>
        </c:dLbls>
        <c:marker val="1"/>
        <c:smooth val="0"/>
        <c:axId val="105618432"/>
        <c:axId val="105624320"/>
      </c:lineChart>
      <c:catAx>
        <c:axId val="105618432"/>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624320"/>
        <c:crosses val="autoZero"/>
        <c:auto val="0"/>
        <c:lblAlgn val="ctr"/>
        <c:lblOffset val="300"/>
        <c:noMultiLvlLbl val="0"/>
      </c:catAx>
      <c:valAx>
        <c:axId val="105624320"/>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618432"/>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3</a:t>
            </a:r>
            <a:r>
              <a:rPr lang="ja-JP" altLang="en-US" sz="1100"/>
              <a:t>年前期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'!$I$146</c:f>
              <c:strCache>
                <c:ptCount val="1"/>
                <c:pt idx="0">
                  <c:v>3前(100点％)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'!$I$147:$I$157</c:f>
              <c:numCache>
                <c:formatCode>0.0%</c:formatCode>
                <c:ptCount val="11"/>
                <c:pt idx="0">
                  <c:v>1</c:v>
                </c:pt>
                <c:pt idx="2">
                  <c:v>0.5</c:v>
                </c:pt>
                <c:pt idx="3">
                  <c:v>1</c:v>
                </c:pt>
                <c:pt idx="4">
                  <c:v>1</c:v>
                </c:pt>
                <c:pt idx="5">
                  <c:v>0.77777777777777779</c:v>
                </c:pt>
                <c:pt idx="6">
                  <c:v>1</c:v>
                </c:pt>
                <c:pt idx="7">
                  <c:v>0.88888888888888884</c:v>
                </c:pt>
                <c:pt idx="8">
                  <c:v>0.84444444444444444</c:v>
                </c:pt>
                <c:pt idx="10">
                  <c:v>0.27586206896551724</c:v>
                </c:pt>
              </c:numCache>
            </c:numRef>
          </c:val>
          <c:extLst>
            <c:ext xmlns:c16="http://schemas.microsoft.com/office/drawing/2014/chart" uri="{C3380CC4-5D6E-409C-BE32-E72D297353CC}">
              <c16:uniqueId val="{00000000-D030-474F-A40D-E68168BCCDD8}"/>
            </c:ext>
          </c:extLst>
        </c:ser>
        <c:ser>
          <c:idx val="4"/>
          <c:order val="1"/>
          <c:tx>
            <c:strRef>
              <c:f>'達成度チェックシート '!$I$133</c:f>
              <c:strCache>
                <c:ptCount val="1"/>
                <c:pt idx="0">
                  <c:v>3前(60点％)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'!$I$134:$I$144</c:f>
              <c:numCache>
                <c:formatCode>0.0%</c:formatCode>
                <c:ptCount val="11"/>
                <c:pt idx="0">
                  <c:v>0.6</c:v>
                </c:pt>
                <c:pt idx="2">
                  <c:v>0.3</c:v>
                </c:pt>
                <c:pt idx="3">
                  <c:v>0.6</c:v>
                </c:pt>
                <c:pt idx="4">
                  <c:v>0.6</c:v>
                </c:pt>
                <c:pt idx="5">
                  <c:v>0.46666666666666667</c:v>
                </c:pt>
                <c:pt idx="6">
                  <c:v>0.6</c:v>
                </c:pt>
                <c:pt idx="7">
                  <c:v>0.53333333333333333</c:v>
                </c:pt>
                <c:pt idx="8">
                  <c:v>0.50666666666666671</c:v>
                </c:pt>
                <c:pt idx="10">
                  <c:v>0.16551724137931034</c:v>
                </c:pt>
              </c:numCache>
            </c:numRef>
          </c:val>
          <c:extLst>
            <c:ext xmlns:c16="http://schemas.microsoft.com/office/drawing/2014/chart" uri="{C3380CC4-5D6E-409C-BE32-E72D297353CC}">
              <c16:uniqueId val="{00000001-D030-474F-A40D-E68168BCCDD8}"/>
            </c:ext>
          </c:extLst>
        </c:ser>
        <c:dLbls>
          <c:showLegendKey val="0"/>
          <c:showVal val="0"/>
          <c:showCatName val="0"/>
          <c:showSerName val="0"/>
          <c:showPercent val="0"/>
          <c:showBubbleSize val="0"/>
        </c:dLbls>
        <c:gapWidth val="150"/>
        <c:overlap val="100"/>
        <c:axId val="105934208"/>
        <c:axId val="105940096"/>
      </c:barChart>
      <c:lineChart>
        <c:grouping val="standard"/>
        <c:varyColors val="0"/>
        <c:ser>
          <c:idx val="0"/>
          <c:order val="2"/>
          <c:tx>
            <c:strRef>
              <c:f>'達成度チェックシート '!$I$120</c:f>
              <c:strCache>
                <c:ptCount val="1"/>
                <c:pt idx="0">
                  <c:v>3前(成績％)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'!$I$121:$I$131</c:f>
              <c:numCache>
                <c:formatCode>0.0%</c:formatCode>
                <c:ptCount val="11"/>
                <c:pt idx="0">
                  <c:v>0</c:v>
                </c:pt>
                <c:pt idx="2">
                  <c:v>0</c:v>
                </c:pt>
                <c:pt idx="3">
                  <c:v>0</c:v>
                </c:pt>
                <c:pt idx="4">
                  <c:v>0</c:v>
                </c:pt>
                <c:pt idx="5">
                  <c:v>0</c:v>
                </c:pt>
                <c:pt idx="6">
                  <c:v>0</c:v>
                </c:pt>
                <c:pt idx="7">
                  <c:v>0</c:v>
                </c:pt>
                <c:pt idx="8">
                  <c:v>0</c:v>
                </c:pt>
                <c:pt idx="10">
                  <c:v>0</c:v>
                </c:pt>
              </c:numCache>
            </c:numRef>
          </c:val>
          <c:smooth val="0"/>
          <c:extLst>
            <c:ext xmlns:c16="http://schemas.microsoft.com/office/drawing/2014/chart" uri="{C3380CC4-5D6E-409C-BE32-E72D297353CC}">
              <c16:uniqueId val="{00000002-D030-474F-A40D-E68168BCCDD8}"/>
            </c:ext>
          </c:extLst>
        </c:ser>
        <c:ser>
          <c:idx val="3"/>
          <c:order val="3"/>
          <c:tx>
            <c:strRef>
              <c:f>'達成度チェックシート '!$I$103</c:f>
              <c:strCache>
                <c:ptCount val="1"/>
                <c:pt idx="0">
                  <c:v>3前(100点)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'!$I$104:$I$114</c:f>
              <c:numCache>
                <c:formatCode>General</c:formatCode>
                <c:ptCount val="11"/>
                <c:pt idx="0">
                  <c:v>600</c:v>
                </c:pt>
                <c:pt idx="2">
                  <c:v>50</c:v>
                </c:pt>
                <c:pt idx="3">
                  <c:v>900</c:v>
                </c:pt>
                <c:pt idx="4">
                  <c:v>1360</c:v>
                </c:pt>
                <c:pt idx="5">
                  <c:v>700</c:v>
                </c:pt>
                <c:pt idx="6">
                  <c:v>200</c:v>
                </c:pt>
                <c:pt idx="7">
                  <c:v>200</c:v>
                </c:pt>
                <c:pt idx="8">
                  <c:v>950</c:v>
                </c:pt>
                <c:pt idx="10">
                  <c:v>40</c:v>
                </c:pt>
              </c:numCache>
            </c:numRef>
          </c:val>
          <c:smooth val="0"/>
          <c:extLst>
            <c:ext xmlns:c16="http://schemas.microsoft.com/office/drawing/2014/chart" uri="{C3380CC4-5D6E-409C-BE32-E72D297353CC}">
              <c16:uniqueId val="{00000003-D030-474F-A40D-E68168BCCDD8}"/>
            </c:ext>
          </c:extLst>
        </c:ser>
        <c:ser>
          <c:idx val="2"/>
          <c:order val="4"/>
          <c:tx>
            <c:strRef>
              <c:f>'達成度チェックシート '!$I$77</c:f>
              <c:strCache>
                <c:ptCount val="1"/>
                <c:pt idx="0">
                  <c:v>3前(成績)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'!$I$78:$I$88</c:f>
              <c:numCache>
                <c:formatCode>General</c:formatCode>
                <c:ptCount val="11"/>
                <c:pt idx="0">
                  <c:v>0</c:v>
                </c:pt>
                <c:pt idx="2">
                  <c:v>0</c:v>
                </c:pt>
                <c:pt idx="3">
                  <c:v>0</c:v>
                </c:pt>
                <c:pt idx="4">
                  <c:v>0</c:v>
                </c:pt>
                <c:pt idx="5">
                  <c:v>0</c:v>
                </c:pt>
                <c:pt idx="6">
                  <c:v>0</c:v>
                </c:pt>
                <c:pt idx="7">
                  <c:v>0</c:v>
                </c:pt>
                <c:pt idx="8">
                  <c:v>0</c:v>
                </c:pt>
                <c:pt idx="10">
                  <c:v>0</c:v>
                </c:pt>
              </c:numCache>
            </c:numRef>
          </c:val>
          <c:smooth val="0"/>
          <c:extLst>
            <c:ext xmlns:c16="http://schemas.microsoft.com/office/drawing/2014/chart" uri="{C3380CC4-5D6E-409C-BE32-E72D297353CC}">
              <c16:uniqueId val="{00000004-D030-474F-A40D-E68168BCCDD8}"/>
            </c:ext>
          </c:extLst>
        </c:ser>
        <c:dLbls>
          <c:showLegendKey val="0"/>
          <c:showVal val="0"/>
          <c:showCatName val="0"/>
          <c:showSerName val="0"/>
          <c:showPercent val="0"/>
          <c:showBubbleSize val="0"/>
        </c:dLbls>
        <c:marker val="1"/>
        <c:smooth val="0"/>
        <c:axId val="105934208"/>
        <c:axId val="105940096"/>
      </c:lineChart>
      <c:catAx>
        <c:axId val="105934208"/>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940096"/>
        <c:crosses val="autoZero"/>
        <c:auto val="0"/>
        <c:lblAlgn val="ctr"/>
        <c:lblOffset val="300"/>
        <c:noMultiLvlLbl val="0"/>
      </c:catAx>
      <c:valAx>
        <c:axId val="105940096"/>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934208"/>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3</a:t>
            </a:r>
            <a:r>
              <a:rPr lang="ja-JP" altLang="en-US" sz="1100"/>
              <a:t>年後期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'!$J$146</c:f>
              <c:strCache>
                <c:ptCount val="1"/>
                <c:pt idx="0">
                  <c:v>3後(100点％)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'!$J$147:$J$157</c:f>
              <c:numCache>
                <c:formatCode>0.0%</c:formatCode>
                <c:ptCount val="11"/>
                <c:pt idx="0">
                  <c:v>1</c:v>
                </c:pt>
                <c:pt idx="2">
                  <c:v>0.75</c:v>
                </c:pt>
                <c:pt idx="3">
                  <c:v>1</c:v>
                </c:pt>
                <c:pt idx="4">
                  <c:v>1</c:v>
                </c:pt>
                <c:pt idx="5">
                  <c:v>1</c:v>
                </c:pt>
                <c:pt idx="6">
                  <c:v>1</c:v>
                </c:pt>
                <c:pt idx="7">
                  <c:v>0.88888888888888884</c:v>
                </c:pt>
                <c:pt idx="8">
                  <c:v>0.97777777777777775</c:v>
                </c:pt>
                <c:pt idx="9">
                  <c:v>0.55555555555555558</c:v>
                </c:pt>
                <c:pt idx="10">
                  <c:v>0.96551724137931039</c:v>
                </c:pt>
              </c:numCache>
            </c:numRef>
          </c:val>
          <c:extLst>
            <c:ext xmlns:c16="http://schemas.microsoft.com/office/drawing/2014/chart" uri="{C3380CC4-5D6E-409C-BE32-E72D297353CC}">
              <c16:uniqueId val="{00000000-EA16-47EA-9ED4-6D695BFEF571}"/>
            </c:ext>
          </c:extLst>
        </c:ser>
        <c:ser>
          <c:idx val="4"/>
          <c:order val="1"/>
          <c:tx>
            <c:strRef>
              <c:f>'達成度チェックシート '!$J$133</c:f>
              <c:strCache>
                <c:ptCount val="1"/>
                <c:pt idx="0">
                  <c:v>3後(60点％)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'!$J$134:$J$144</c:f>
              <c:numCache>
                <c:formatCode>0.0%</c:formatCode>
                <c:ptCount val="11"/>
                <c:pt idx="0">
                  <c:v>0.6</c:v>
                </c:pt>
                <c:pt idx="2">
                  <c:v>0.45</c:v>
                </c:pt>
                <c:pt idx="3">
                  <c:v>0.6</c:v>
                </c:pt>
                <c:pt idx="4">
                  <c:v>0.6</c:v>
                </c:pt>
                <c:pt idx="5">
                  <c:v>0.6</c:v>
                </c:pt>
                <c:pt idx="6">
                  <c:v>0.6</c:v>
                </c:pt>
                <c:pt idx="7">
                  <c:v>0.53333333333333333</c:v>
                </c:pt>
                <c:pt idx="8">
                  <c:v>0.58666666666666667</c:v>
                </c:pt>
                <c:pt idx="9">
                  <c:v>0.33333333333333331</c:v>
                </c:pt>
                <c:pt idx="10">
                  <c:v>0.57931034482758625</c:v>
                </c:pt>
              </c:numCache>
            </c:numRef>
          </c:val>
          <c:extLst>
            <c:ext xmlns:c16="http://schemas.microsoft.com/office/drawing/2014/chart" uri="{C3380CC4-5D6E-409C-BE32-E72D297353CC}">
              <c16:uniqueId val="{00000001-EA16-47EA-9ED4-6D695BFEF571}"/>
            </c:ext>
          </c:extLst>
        </c:ser>
        <c:dLbls>
          <c:showLegendKey val="0"/>
          <c:showVal val="0"/>
          <c:showCatName val="0"/>
          <c:showSerName val="0"/>
          <c:showPercent val="0"/>
          <c:showBubbleSize val="0"/>
        </c:dLbls>
        <c:gapWidth val="150"/>
        <c:overlap val="100"/>
        <c:axId val="109074688"/>
        <c:axId val="109080576"/>
      </c:barChart>
      <c:lineChart>
        <c:grouping val="standard"/>
        <c:varyColors val="0"/>
        <c:ser>
          <c:idx val="0"/>
          <c:order val="2"/>
          <c:tx>
            <c:strRef>
              <c:f>'達成度チェックシート '!$J$120</c:f>
              <c:strCache>
                <c:ptCount val="1"/>
                <c:pt idx="0">
                  <c:v>3後(成績％)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'!$J$121:$J$131</c:f>
              <c:numCache>
                <c:formatCode>0.0%</c:formatCode>
                <c:ptCount val="11"/>
                <c:pt idx="0">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EA16-47EA-9ED4-6D695BFEF571}"/>
            </c:ext>
          </c:extLst>
        </c:ser>
        <c:ser>
          <c:idx val="3"/>
          <c:order val="3"/>
          <c:tx>
            <c:strRef>
              <c:f>'達成度チェックシート '!$J$103</c:f>
              <c:strCache>
                <c:ptCount val="1"/>
                <c:pt idx="0">
                  <c:v>3後(100点)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'!$J$104:$J$114</c:f>
              <c:numCache>
                <c:formatCode>General</c:formatCode>
                <c:ptCount val="11"/>
                <c:pt idx="0">
                  <c:v>600</c:v>
                </c:pt>
                <c:pt idx="2">
                  <c:v>75</c:v>
                </c:pt>
                <c:pt idx="3">
                  <c:v>900</c:v>
                </c:pt>
                <c:pt idx="4">
                  <c:v>1360</c:v>
                </c:pt>
                <c:pt idx="5">
                  <c:v>900</c:v>
                </c:pt>
                <c:pt idx="6">
                  <c:v>200</c:v>
                </c:pt>
                <c:pt idx="7">
                  <c:v>200</c:v>
                </c:pt>
                <c:pt idx="8">
                  <c:v>1100</c:v>
                </c:pt>
                <c:pt idx="9">
                  <c:v>25</c:v>
                </c:pt>
                <c:pt idx="10">
                  <c:v>140</c:v>
                </c:pt>
              </c:numCache>
            </c:numRef>
          </c:val>
          <c:smooth val="0"/>
          <c:extLst>
            <c:ext xmlns:c16="http://schemas.microsoft.com/office/drawing/2014/chart" uri="{C3380CC4-5D6E-409C-BE32-E72D297353CC}">
              <c16:uniqueId val="{00000003-EA16-47EA-9ED4-6D695BFEF571}"/>
            </c:ext>
          </c:extLst>
        </c:ser>
        <c:ser>
          <c:idx val="2"/>
          <c:order val="4"/>
          <c:tx>
            <c:strRef>
              <c:f>'達成度チェックシート '!$J$77</c:f>
              <c:strCache>
                <c:ptCount val="1"/>
                <c:pt idx="0">
                  <c:v>3後(成績)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'!$J$78:$J$88</c:f>
              <c:numCache>
                <c:formatCode>General</c:formatCode>
                <c:ptCount val="11"/>
                <c:pt idx="0">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EA16-47EA-9ED4-6D695BFEF571}"/>
            </c:ext>
          </c:extLst>
        </c:ser>
        <c:dLbls>
          <c:showLegendKey val="0"/>
          <c:showVal val="0"/>
          <c:showCatName val="0"/>
          <c:showSerName val="0"/>
          <c:showPercent val="0"/>
          <c:showBubbleSize val="0"/>
        </c:dLbls>
        <c:marker val="1"/>
        <c:smooth val="0"/>
        <c:axId val="109074688"/>
        <c:axId val="109080576"/>
      </c:lineChart>
      <c:catAx>
        <c:axId val="109074688"/>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9080576"/>
        <c:crosses val="autoZero"/>
        <c:auto val="0"/>
        <c:lblAlgn val="ctr"/>
        <c:lblOffset val="300"/>
        <c:noMultiLvlLbl val="0"/>
      </c:catAx>
      <c:valAx>
        <c:axId val="109080576"/>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9074688"/>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4</a:t>
            </a:r>
            <a:r>
              <a:rPr lang="ja-JP" altLang="en-US" sz="1100"/>
              <a:t>年前期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'!$K$146</c:f>
              <c:strCache>
                <c:ptCount val="1"/>
                <c:pt idx="0">
                  <c:v>4前(100点％)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'!$K$147:$K$157</c:f>
              <c:numCache>
                <c:formatCode>0.0%</c:formatCode>
                <c:ptCount val="11"/>
                <c:pt idx="0">
                  <c:v>1</c:v>
                </c:pt>
                <c:pt idx="1">
                  <c:v>1</c:v>
                </c:pt>
                <c:pt idx="2">
                  <c:v>0.75</c:v>
                </c:pt>
                <c:pt idx="3">
                  <c:v>1</c:v>
                </c:pt>
                <c:pt idx="4">
                  <c:v>1</c:v>
                </c:pt>
                <c:pt idx="5">
                  <c:v>1</c:v>
                </c:pt>
                <c:pt idx="6">
                  <c:v>1</c:v>
                </c:pt>
                <c:pt idx="7">
                  <c:v>0.88888888888888884</c:v>
                </c:pt>
                <c:pt idx="8">
                  <c:v>0.97777777777777775</c:v>
                </c:pt>
                <c:pt idx="9">
                  <c:v>0.55555555555555558</c:v>
                </c:pt>
                <c:pt idx="10">
                  <c:v>0.96551724137931039</c:v>
                </c:pt>
              </c:numCache>
            </c:numRef>
          </c:val>
          <c:extLst>
            <c:ext xmlns:c16="http://schemas.microsoft.com/office/drawing/2014/chart" uri="{C3380CC4-5D6E-409C-BE32-E72D297353CC}">
              <c16:uniqueId val="{00000000-AC75-4638-86CB-61D0506654AA}"/>
            </c:ext>
          </c:extLst>
        </c:ser>
        <c:ser>
          <c:idx val="4"/>
          <c:order val="1"/>
          <c:tx>
            <c:strRef>
              <c:f>'達成度チェックシート '!$K$133</c:f>
              <c:strCache>
                <c:ptCount val="1"/>
                <c:pt idx="0">
                  <c:v>4前(60点％)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'!$K$134:$K$144</c:f>
              <c:numCache>
                <c:formatCode>0.0%</c:formatCode>
                <c:ptCount val="11"/>
                <c:pt idx="0">
                  <c:v>0.6</c:v>
                </c:pt>
                <c:pt idx="1">
                  <c:v>0.6</c:v>
                </c:pt>
                <c:pt idx="2">
                  <c:v>0.45</c:v>
                </c:pt>
                <c:pt idx="3">
                  <c:v>0.6</c:v>
                </c:pt>
                <c:pt idx="4">
                  <c:v>0.6</c:v>
                </c:pt>
                <c:pt idx="5">
                  <c:v>0.6</c:v>
                </c:pt>
                <c:pt idx="6">
                  <c:v>0.6</c:v>
                </c:pt>
                <c:pt idx="7">
                  <c:v>0.53333333333333333</c:v>
                </c:pt>
                <c:pt idx="8">
                  <c:v>0.58666666666666667</c:v>
                </c:pt>
                <c:pt idx="9">
                  <c:v>0.33333333333333331</c:v>
                </c:pt>
                <c:pt idx="10">
                  <c:v>0.57931034482758625</c:v>
                </c:pt>
              </c:numCache>
            </c:numRef>
          </c:val>
          <c:extLst>
            <c:ext xmlns:c16="http://schemas.microsoft.com/office/drawing/2014/chart" uri="{C3380CC4-5D6E-409C-BE32-E72D297353CC}">
              <c16:uniqueId val="{00000001-AC75-4638-86CB-61D0506654AA}"/>
            </c:ext>
          </c:extLst>
        </c:ser>
        <c:dLbls>
          <c:showLegendKey val="0"/>
          <c:showVal val="0"/>
          <c:showCatName val="0"/>
          <c:showSerName val="0"/>
          <c:showPercent val="0"/>
          <c:showBubbleSize val="0"/>
        </c:dLbls>
        <c:gapWidth val="150"/>
        <c:overlap val="100"/>
        <c:axId val="109114112"/>
        <c:axId val="109115648"/>
      </c:barChart>
      <c:lineChart>
        <c:grouping val="standard"/>
        <c:varyColors val="0"/>
        <c:ser>
          <c:idx val="0"/>
          <c:order val="2"/>
          <c:tx>
            <c:strRef>
              <c:f>'達成度チェックシート '!$K$120</c:f>
              <c:strCache>
                <c:ptCount val="1"/>
                <c:pt idx="0">
                  <c:v>4前(成績％)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'!$K$121:$K$131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AC75-4638-86CB-61D0506654AA}"/>
            </c:ext>
          </c:extLst>
        </c:ser>
        <c:ser>
          <c:idx val="3"/>
          <c:order val="3"/>
          <c:tx>
            <c:strRef>
              <c:f>'達成度チェックシート '!$K$103</c:f>
              <c:strCache>
                <c:ptCount val="1"/>
                <c:pt idx="0">
                  <c:v>4前(100点)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'!$K$104:$K$114</c:f>
              <c:numCache>
                <c:formatCode>General</c:formatCode>
                <c:ptCount val="11"/>
                <c:pt idx="0">
                  <c:v>600</c:v>
                </c:pt>
                <c:pt idx="1">
                  <c:v>100</c:v>
                </c:pt>
                <c:pt idx="2">
                  <c:v>75</c:v>
                </c:pt>
                <c:pt idx="3">
                  <c:v>900</c:v>
                </c:pt>
                <c:pt idx="4">
                  <c:v>1360</c:v>
                </c:pt>
                <c:pt idx="5">
                  <c:v>900</c:v>
                </c:pt>
                <c:pt idx="6">
                  <c:v>200</c:v>
                </c:pt>
                <c:pt idx="7">
                  <c:v>200</c:v>
                </c:pt>
                <c:pt idx="8">
                  <c:v>1100</c:v>
                </c:pt>
                <c:pt idx="9">
                  <c:v>25</c:v>
                </c:pt>
                <c:pt idx="10">
                  <c:v>140</c:v>
                </c:pt>
              </c:numCache>
            </c:numRef>
          </c:val>
          <c:smooth val="0"/>
          <c:extLst>
            <c:ext xmlns:c16="http://schemas.microsoft.com/office/drawing/2014/chart" uri="{C3380CC4-5D6E-409C-BE32-E72D297353CC}">
              <c16:uniqueId val="{00000003-AC75-4638-86CB-61D0506654AA}"/>
            </c:ext>
          </c:extLst>
        </c:ser>
        <c:ser>
          <c:idx val="2"/>
          <c:order val="4"/>
          <c:tx>
            <c:strRef>
              <c:f>'達成度チェックシート '!$K$77</c:f>
              <c:strCache>
                <c:ptCount val="1"/>
                <c:pt idx="0">
                  <c:v>4前(成績)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'!$K$78:$K$88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AC75-4638-86CB-61D0506654AA}"/>
            </c:ext>
          </c:extLst>
        </c:ser>
        <c:dLbls>
          <c:showLegendKey val="0"/>
          <c:showVal val="0"/>
          <c:showCatName val="0"/>
          <c:showSerName val="0"/>
          <c:showPercent val="0"/>
          <c:showBubbleSize val="0"/>
        </c:dLbls>
        <c:marker val="1"/>
        <c:smooth val="0"/>
        <c:axId val="109114112"/>
        <c:axId val="109115648"/>
      </c:lineChart>
      <c:catAx>
        <c:axId val="109114112"/>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9115648"/>
        <c:crosses val="autoZero"/>
        <c:auto val="0"/>
        <c:lblAlgn val="ctr"/>
        <c:lblOffset val="300"/>
        <c:noMultiLvlLbl val="0"/>
      </c:catAx>
      <c:valAx>
        <c:axId val="109115648"/>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9114112"/>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4</a:t>
            </a:r>
            <a:r>
              <a:rPr lang="ja-JP" altLang="en-US" sz="1100"/>
              <a:t>年後期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'!$L$146</c:f>
              <c:strCache>
                <c:ptCount val="1"/>
                <c:pt idx="0">
                  <c:v>4後(100点％)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'!$L$147:$L$157</c:f>
              <c:numCache>
                <c:formatCode>0.0%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92D9-44A0-8594-12ECA1716903}"/>
            </c:ext>
          </c:extLst>
        </c:ser>
        <c:ser>
          <c:idx val="4"/>
          <c:order val="1"/>
          <c:tx>
            <c:strRef>
              <c:f>'達成度チェックシート '!$L$133</c:f>
              <c:strCache>
                <c:ptCount val="1"/>
                <c:pt idx="0">
                  <c:v>4後(60点％)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'!$L$134:$L$144</c:f>
              <c:numCache>
                <c:formatCode>0.0%</c:formatCode>
                <c:ptCount val="11"/>
                <c:pt idx="0">
                  <c:v>0.6</c:v>
                </c:pt>
                <c:pt idx="1">
                  <c:v>0.6</c:v>
                </c:pt>
                <c:pt idx="2">
                  <c:v>0.6</c:v>
                </c:pt>
                <c:pt idx="3">
                  <c:v>0.6</c:v>
                </c:pt>
                <c:pt idx="4">
                  <c:v>0.6</c:v>
                </c:pt>
                <c:pt idx="5">
                  <c:v>0.6</c:v>
                </c:pt>
                <c:pt idx="6">
                  <c:v>0.6</c:v>
                </c:pt>
                <c:pt idx="7">
                  <c:v>0.6</c:v>
                </c:pt>
                <c:pt idx="8">
                  <c:v>0.6</c:v>
                </c:pt>
                <c:pt idx="9">
                  <c:v>0.6</c:v>
                </c:pt>
                <c:pt idx="10">
                  <c:v>0.6</c:v>
                </c:pt>
              </c:numCache>
            </c:numRef>
          </c:val>
          <c:extLst>
            <c:ext xmlns:c16="http://schemas.microsoft.com/office/drawing/2014/chart" uri="{C3380CC4-5D6E-409C-BE32-E72D297353CC}">
              <c16:uniqueId val="{00000001-92D9-44A0-8594-12ECA1716903}"/>
            </c:ext>
          </c:extLst>
        </c:ser>
        <c:dLbls>
          <c:showLegendKey val="0"/>
          <c:showVal val="0"/>
          <c:showCatName val="0"/>
          <c:showSerName val="0"/>
          <c:showPercent val="0"/>
          <c:showBubbleSize val="0"/>
        </c:dLbls>
        <c:gapWidth val="150"/>
        <c:overlap val="100"/>
        <c:axId val="105759488"/>
        <c:axId val="105761024"/>
      </c:barChart>
      <c:lineChart>
        <c:grouping val="standard"/>
        <c:varyColors val="0"/>
        <c:ser>
          <c:idx val="0"/>
          <c:order val="2"/>
          <c:tx>
            <c:strRef>
              <c:f>'達成度チェックシート '!$L$120</c:f>
              <c:strCache>
                <c:ptCount val="1"/>
                <c:pt idx="0">
                  <c:v>4後(成績％)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'!$L$121:$L$131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92D9-44A0-8594-12ECA1716903}"/>
            </c:ext>
          </c:extLst>
        </c:ser>
        <c:ser>
          <c:idx val="3"/>
          <c:order val="3"/>
          <c:tx>
            <c:strRef>
              <c:f>'達成度チェックシート '!$L$103</c:f>
              <c:strCache>
                <c:ptCount val="1"/>
                <c:pt idx="0">
                  <c:v>4後(100点)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'!$L$104:$L$114</c:f>
              <c:numCache>
                <c:formatCode>General</c:formatCode>
                <c:ptCount val="11"/>
                <c:pt idx="0">
                  <c:v>600</c:v>
                </c:pt>
                <c:pt idx="1">
                  <c:v>100</c:v>
                </c:pt>
                <c:pt idx="2">
                  <c:v>100</c:v>
                </c:pt>
                <c:pt idx="3">
                  <c:v>900</c:v>
                </c:pt>
                <c:pt idx="4">
                  <c:v>1360</c:v>
                </c:pt>
                <c:pt idx="5">
                  <c:v>900</c:v>
                </c:pt>
                <c:pt idx="6">
                  <c:v>200</c:v>
                </c:pt>
                <c:pt idx="7">
                  <c:v>225</c:v>
                </c:pt>
                <c:pt idx="8">
                  <c:v>1125</c:v>
                </c:pt>
                <c:pt idx="9">
                  <c:v>45</c:v>
                </c:pt>
                <c:pt idx="10">
                  <c:v>145</c:v>
                </c:pt>
              </c:numCache>
            </c:numRef>
          </c:val>
          <c:smooth val="0"/>
          <c:extLst>
            <c:ext xmlns:c16="http://schemas.microsoft.com/office/drawing/2014/chart" uri="{C3380CC4-5D6E-409C-BE32-E72D297353CC}">
              <c16:uniqueId val="{00000003-92D9-44A0-8594-12ECA1716903}"/>
            </c:ext>
          </c:extLst>
        </c:ser>
        <c:ser>
          <c:idx val="2"/>
          <c:order val="4"/>
          <c:tx>
            <c:strRef>
              <c:f>'達成度チェックシート '!$L$77</c:f>
              <c:strCache>
                <c:ptCount val="1"/>
                <c:pt idx="0">
                  <c:v>4後(成績)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'!$L$78:$L$88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92D9-44A0-8594-12ECA1716903}"/>
            </c:ext>
          </c:extLst>
        </c:ser>
        <c:dLbls>
          <c:showLegendKey val="0"/>
          <c:showVal val="0"/>
          <c:showCatName val="0"/>
          <c:showSerName val="0"/>
          <c:showPercent val="0"/>
          <c:showBubbleSize val="0"/>
        </c:dLbls>
        <c:marker val="1"/>
        <c:smooth val="0"/>
        <c:axId val="105759488"/>
        <c:axId val="105761024"/>
      </c:lineChart>
      <c:catAx>
        <c:axId val="105759488"/>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761024"/>
        <c:crosses val="autoZero"/>
        <c:auto val="0"/>
        <c:lblAlgn val="ctr"/>
        <c:lblOffset val="300"/>
        <c:noMultiLvlLbl val="0"/>
      </c:catAx>
      <c:valAx>
        <c:axId val="105761024"/>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759488"/>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266</xdr:row>
      <xdr:rowOff>161922</xdr:rowOff>
    </xdr:from>
    <xdr:to>
      <xdr:col>12</xdr:col>
      <xdr:colOff>323849</xdr:colOff>
      <xdr:row>296</xdr:row>
      <xdr:rowOff>95250</xdr:rowOff>
    </xdr:to>
    <xdr:graphicFrame macro="">
      <xdr:nvGraphicFramePr>
        <xdr:cNvPr id="2" name="Chart 14">
          <a:extLst>
            <a:ext uri="{FF2B5EF4-FFF2-40B4-BE49-F238E27FC236}">
              <a16:creationId xmlns:a16="http://schemas.microsoft.com/office/drawing/2014/main" id="{D1350CFD-8B30-4C3D-83B3-9C512B8F68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298</xdr:row>
      <xdr:rowOff>161925</xdr:rowOff>
    </xdr:from>
    <xdr:to>
      <xdr:col>12</xdr:col>
      <xdr:colOff>323849</xdr:colOff>
      <xdr:row>328</xdr:row>
      <xdr:rowOff>95253</xdr:rowOff>
    </xdr:to>
    <xdr:graphicFrame macro="">
      <xdr:nvGraphicFramePr>
        <xdr:cNvPr id="3" name="Chart 14">
          <a:extLst>
            <a:ext uri="{FF2B5EF4-FFF2-40B4-BE49-F238E27FC236}">
              <a16:creationId xmlns:a16="http://schemas.microsoft.com/office/drawing/2014/main" id="{4BB9FA9D-0166-4832-B1BF-1547C32DE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331</xdr:row>
      <xdr:rowOff>0</xdr:rowOff>
    </xdr:from>
    <xdr:to>
      <xdr:col>12</xdr:col>
      <xdr:colOff>323849</xdr:colOff>
      <xdr:row>360</xdr:row>
      <xdr:rowOff>104778</xdr:rowOff>
    </xdr:to>
    <xdr:graphicFrame macro="">
      <xdr:nvGraphicFramePr>
        <xdr:cNvPr id="4" name="Chart 14">
          <a:extLst>
            <a:ext uri="{FF2B5EF4-FFF2-40B4-BE49-F238E27FC236}">
              <a16:creationId xmlns:a16="http://schemas.microsoft.com/office/drawing/2014/main" id="{B61939C6-70C3-489F-8B97-92E41C96C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363</xdr:row>
      <xdr:rowOff>0</xdr:rowOff>
    </xdr:from>
    <xdr:to>
      <xdr:col>12</xdr:col>
      <xdr:colOff>323849</xdr:colOff>
      <xdr:row>392</xdr:row>
      <xdr:rowOff>104778</xdr:rowOff>
    </xdr:to>
    <xdr:graphicFrame macro="">
      <xdr:nvGraphicFramePr>
        <xdr:cNvPr id="5" name="Chart 14">
          <a:extLst>
            <a:ext uri="{FF2B5EF4-FFF2-40B4-BE49-F238E27FC236}">
              <a16:creationId xmlns:a16="http://schemas.microsoft.com/office/drawing/2014/main" id="{D693B2A7-FC21-40B2-B67E-2C956F1F5F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395</xdr:row>
      <xdr:rowOff>9525</xdr:rowOff>
    </xdr:from>
    <xdr:to>
      <xdr:col>12</xdr:col>
      <xdr:colOff>323849</xdr:colOff>
      <xdr:row>424</xdr:row>
      <xdr:rowOff>114303</xdr:rowOff>
    </xdr:to>
    <xdr:graphicFrame macro="">
      <xdr:nvGraphicFramePr>
        <xdr:cNvPr id="6" name="Chart 14">
          <a:extLst>
            <a:ext uri="{FF2B5EF4-FFF2-40B4-BE49-F238E27FC236}">
              <a16:creationId xmlns:a16="http://schemas.microsoft.com/office/drawing/2014/main" id="{2CA68394-587E-4DFD-AD80-99AE16A0C7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427</xdr:row>
      <xdr:rowOff>19050</xdr:rowOff>
    </xdr:from>
    <xdr:to>
      <xdr:col>12</xdr:col>
      <xdr:colOff>323849</xdr:colOff>
      <xdr:row>456</xdr:row>
      <xdr:rowOff>123828</xdr:rowOff>
    </xdr:to>
    <xdr:graphicFrame macro="">
      <xdr:nvGraphicFramePr>
        <xdr:cNvPr id="7" name="Chart 14">
          <a:extLst>
            <a:ext uri="{FF2B5EF4-FFF2-40B4-BE49-F238E27FC236}">
              <a16:creationId xmlns:a16="http://schemas.microsoft.com/office/drawing/2014/main" id="{6923A2BD-BCC9-4D43-BCC9-2AF9F2361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459</xdr:row>
      <xdr:rowOff>9525</xdr:rowOff>
    </xdr:from>
    <xdr:to>
      <xdr:col>12</xdr:col>
      <xdr:colOff>323849</xdr:colOff>
      <xdr:row>488</xdr:row>
      <xdr:rowOff>114303</xdr:rowOff>
    </xdr:to>
    <xdr:graphicFrame macro="">
      <xdr:nvGraphicFramePr>
        <xdr:cNvPr id="8" name="Chart 14">
          <a:extLst>
            <a:ext uri="{FF2B5EF4-FFF2-40B4-BE49-F238E27FC236}">
              <a16:creationId xmlns:a16="http://schemas.microsoft.com/office/drawing/2014/main" id="{97376E98-90F7-48DE-B167-CAD731ADE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491</xdr:row>
      <xdr:rowOff>9525</xdr:rowOff>
    </xdr:from>
    <xdr:to>
      <xdr:col>12</xdr:col>
      <xdr:colOff>323849</xdr:colOff>
      <xdr:row>520</xdr:row>
      <xdr:rowOff>114303</xdr:rowOff>
    </xdr:to>
    <xdr:graphicFrame macro="">
      <xdr:nvGraphicFramePr>
        <xdr:cNvPr id="9" name="Chart 14">
          <a:extLst>
            <a:ext uri="{FF2B5EF4-FFF2-40B4-BE49-F238E27FC236}">
              <a16:creationId xmlns:a16="http://schemas.microsoft.com/office/drawing/2014/main" id="{F6B2D3E8-2C3A-4B80-814F-1E5A87BC13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482C7-AA79-43C0-86C6-CB127DD5082C}">
  <dimension ref="A1:R226"/>
  <sheetViews>
    <sheetView tabSelected="1" topLeftCell="A51" zoomScaleNormal="100" workbookViewId="0">
      <selection activeCell="Q64" sqref="Q64"/>
    </sheetView>
  </sheetViews>
  <sheetFormatPr defaultColWidth="9" defaultRowHeight="13.5" customHeight="1" x14ac:dyDescent="0.15"/>
  <cols>
    <col min="1" max="1" width="7.125" style="10" customWidth="1"/>
    <col min="2" max="3" width="7.125" style="25" customWidth="1"/>
    <col min="4" max="12" width="7.125" style="10" customWidth="1"/>
    <col min="13" max="13" width="5.25" style="10" customWidth="1"/>
    <col min="14" max="16384" width="9" style="10"/>
  </cols>
  <sheetData>
    <row r="1" spans="1:12" ht="11.85" customHeight="1" x14ac:dyDescent="0.15">
      <c r="A1" s="7"/>
      <c r="B1" s="56"/>
      <c r="C1" s="57"/>
      <c r="D1" s="56"/>
      <c r="E1" s="57"/>
      <c r="F1" s="56" t="s">
        <v>50</v>
      </c>
      <c r="G1" s="58"/>
      <c r="H1" s="58"/>
      <c r="I1" s="57"/>
      <c r="J1" s="9" t="s">
        <v>102</v>
      </c>
      <c r="K1" s="9" t="s">
        <v>170</v>
      </c>
      <c r="L1" s="9" t="s">
        <v>103</v>
      </c>
    </row>
    <row r="2" spans="1:12" ht="11.85" customHeight="1" x14ac:dyDescent="0.15">
      <c r="A2" s="59" t="s">
        <v>0</v>
      </c>
      <c r="B2" s="60" t="s">
        <v>179</v>
      </c>
      <c r="C2" s="61"/>
      <c r="D2" s="66" t="s">
        <v>1</v>
      </c>
      <c r="E2" s="67"/>
      <c r="F2" s="30"/>
      <c r="G2" s="31"/>
      <c r="H2" s="31"/>
      <c r="I2" s="13" t="s">
        <v>104</v>
      </c>
      <c r="J2" s="7">
        <v>100</v>
      </c>
      <c r="K2" s="7">
        <v>60</v>
      </c>
      <c r="L2" s="32"/>
    </row>
    <row r="3" spans="1:12" ht="11.85" customHeight="1" x14ac:dyDescent="0.15">
      <c r="A3" s="59"/>
      <c r="B3" s="62"/>
      <c r="C3" s="63"/>
      <c r="D3" s="68"/>
      <c r="E3" s="69"/>
      <c r="F3" s="30"/>
      <c r="G3" s="31"/>
      <c r="H3" s="31"/>
      <c r="I3" s="13" t="s">
        <v>104</v>
      </c>
      <c r="J3" s="7">
        <v>100</v>
      </c>
      <c r="K3" s="7">
        <v>60</v>
      </c>
      <c r="L3" s="32"/>
    </row>
    <row r="4" spans="1:12" ht="11.85" customHeight="1" x14ac:dyDescent="0.15">
      <c r="A4" s="59"/>
      <c r="B4" s="62"/>
      <c r="C4" s="63"/>
      <c r="D4" s="68"/>
      <c r="E4" s="69"/>
      <c r="F4" s="30"/>
      <c r="G4" s="31"/>
      <c r="H4" s="31"/>
      <c r="I4" s="13"/>
      <c r="J4" s="7">
        <v>100</v>
      </c>
      <c r="K4" s="7">
        <v>60</v>
      </c>
      <c r="L4" s="32"/>
    </row>
    <row r="5" spans="1:12" ht="11.85" customHeight="1" x14ac:dyDescent="0.15">
      <c r="A5" s="59"/>
      <c r="B5" s="62"/>
      <c r="C5" s="63"/>
      <c r="D5" s="70"/>
      <c r="E5" s="71"/>
      <c r="F5" s="30"/>
      <c r="G5" s="31"/>
      <c r="H5" s="31"/>
      <c r="I5" s="13"/>
      <c r="J5" s="7">
        <v>100</v>
      </c>
      <c r="K5" s="7">
        <v>60</v>
      </c>
      <c r="L5" s="32"/>
    </row>
    <row r="6" spans="1:12" ht="11.85" customHeight="1" x14ac:dyDescent="0.15">
      <c r="A6" s="59"/>
      <c r="B6" s="62"/>
      <c r="C6" s="63"/>
      <c r="D6" s="72" t="s">
        <v>2</v>
      </c>
      <c r="E6" s="73"/>
      <c r="F6" s="30"/>
      <c r="G6" s="31"/>
      <c r="H6" s="31"/>
      <c r="I6" s="16" t="s">
        <v>104</v>
      </c>
      <c r="J6" s="8">
        <v>100</v>
      </c>
      <c r="K6" s="7">
        <v>60</v>
      </c>
      <c r="L6" s="32"/>
    </row>
    <row r="7" spans="1:12" ht="11.85" customHeight="1" x14ac:dyDescent="0.15">
      <c r="A7" s="59"/>
      <c r="B7" s="62"/>
      <c r="C7" s="63"/>
      <c r="D7" s="74"/>
      <c r="E7" s="75"/>
      <c r="F7" s="30"/>
      <c r="G7" s="31"/>
      <c r="H7" s="31"/>
      <c r="I7" s="16" t="s">
        <v>104</v>
      </c>
      <c r="J7" s="8">
        <v>100</v>
      </c>
      <c r="K7" s="7">
        <v>60</v>
      </c>
      <c r="L7" s="32"/>
    </row>
    <row r="8" spans="1:12" ht="11.85" customHeight="1" x14ac:dyDescent="0.15">
      <c r="A8" s="59"/>
      <c r="B8" s="62"/>
      <c r="C8" s="63"/>
      <c r="D8" s="74"/>
      <c r="E8" s="75"/>
      <c r="F8" s="30"/>
      <c r="G8" s="31"/>
      <c r="H8" s="31"/>
      <c r="I8" s="16"/>
      <c r="J8" s="8">
        <v>100</v>
      </c>
      <c r="K8" s="7">
        <v>60</v>
      </c>
      <c r="L8" s="32"/>
    </row>
    <row r="9" spans="1:12" ht="11.85" customHeight="1" x14ac:dyDescent="0.15">
      <c r="A9" s="59"/>
      <c r="B9" s="62"/>
      <c r="C9" s="63"/>
      <c r="D9" s="76"/>
      <c r="E9" s="77"/>
      <c r="F9" s="30"/>
      <c r="G9" s="31"/>
      <c r="H9" s="31"/>
      <c r="I9" s="16"/>
      <c r="J9" s="8">
        <v>100</v>
      </c>
      <c r="K9" s="7">
        <v>60</v>
      </c>
      <c r="L9" s="32"/>
    </row>
    <row r="10" spans="1:12" ht="11.85" customHeight="1" x14ac:dyDescent="0.15">
      <c r="A10" s="59"/>
      <c r="B10" s="62"/>
      <c r="C10" s="63"/>
      <c r="D10" s="72" t="s">
        <v>3</v>
      </c>
      <c r="E10" s="73"/>
      <c r="F10" s="30"/>
      <c r="G10" s="31"/>
      <c r="H10" s="31"/>
      <c r="I10" s="16"/>
      <c r="J10" s="8">
        <v>100</v>
      </c>
      <c r="K10" s="7">
        <v>60</v>
      </c>
      <c r="L10" s="32"/>
    </row>
    <row r="11" spans="1:12" ht="11.85" customHeight="1" x14ac:dyDescent="0.15">
      <c r="A11" s="59"/>
      <c r="B11" s="62"/>
      <c r="C11" s="63"/>
      <c r="D11" s="76"/>
      <c r="E11" s="77"/>
      <c r="F11" s="30"/>
      <c r="G11" s="31"/>
      <c r="H11" s="31"/>
      <c r="I11" s="16"/>
      <c r="J11" s="8">
        <v>100</v>
      </c>
      <c r="K11" s="7">
        <v>60</v>
      </c>
      <c r="L11" s="32"/>
    </row>
    <row r="12" spans="1:12" ht="11.85" customHeight="1" x14ac:dyDescent="0.15">
      <c r="A12" s="59"/>
      <c r="B12" s="62"/>
      <c r="C12" s="63"/>
      <c r="D12" s="72" t="s">
        <v>4</v>
      </c>
      <c r="E12" s="73"/>
      <c r="F12" s="30"/>
      <c r="G12" s="31"/>
      <c r="H12" s="31"/>
      <c r="I12" s="16"/>
      <c r="J12" s="8">
        <v>100</v>
      </c>
      <c r="K12" s="7">
        <v>60</v>
      </c>
      <c r="L12" s="32"/>
    </row>
    <row r="13" spans="1:12" ht="11.85" customHeight="1" x14ac:dyDescent="0.15">
      <c r="A13" s="59"/>
      <c r="B13" s="62"/>
      <c r="C13" s="63"/>
      <c r="D13" s="76"/>
      <c r="E13" s="77"/>
      <c r="F13" s="30"/>
      <c r="G13" s="31"/>
      <c r="H13" s="31"/>
      <c r="I13" s="16"/>
      <c r="J13" s="8">
        <v>100</v>
      </c>
      <c r="K13" s="7">
        <v>60</v>
      </c>
      <c r="L13" s="32"/>
    </row>
    <row r="14" spans="1:12" ht="11.85" customHeight="1" x14ac:dyDescent="0.15">
      <c r="A14" s="59"/>
      <c r="B14" s="64"/>
      <c r="C14" s="65"/>
      <c r="D14" s="56" t="s">
        <v>9</v>
      </c>
      <c r="E14" s="57"/>
      <c r="F14" s="14"/>
      <c r="G14" s="15"/>
      <c r="H14" s="15"/>
      <c r="I14" s="13"/>
      <c r="J14" s="17">
        <v>600</v>
      </c>
      <c r="K14" s="17">
        <v>360</v>
      </c>
      <c r="L14" s="17">
        <f>SUM(L2:L13)</f>
        <v>0</v>
      </c>
    </row>
    <row r="15" spans="1:12" ht="11.85" customHeight="1" x14ac:dyDescent="0.15">
      <c r="A15" s="59"/>
      <c r="B15" s="78" t="s">
        <v>5</v>
      </c>
      <c r="C15" s="79"/>
      <c r="D15" s="66" t="s">
        <v>6</v>
      </c>
      <c r="E15" s="67"/>
      <c r="F15" s="11" t="s">
        <v>51</v>
      </c>
      <c r="G15" s="12"/>
      <c r="H15" s="12"/>
      <c r="I15" s="13"/>
      <c r="J15" s="7">
        <v>100</v>
      </c>
      <c r="K15" s="7">
        <v>60</v>
      </c>
      <c r="L15" s="32"/>
    </row>
    <row r="16" spans="1:12" ht="11.85" customHeight="1" x14ac:dyDescent="0.15">
      <c r="A16" s="59"/>
      <c r="B16" s="80"/>
      <c r="C16" s="81"/>
      <c r="D16" s="68"/>
      <c r="E16" s="69"/>
      <c r="F16" s="11" t="s">
        <v>52</v>
      </c>
      <c r="G16" s="12"/>
      <c r="H16" s="12"/>
      <c r="I16" s="13"/>
      <c r="J16" s="7">
        <v>100</v>
      </c>
      <c r="K16" s="7">
        <v>60</v>
      </c>
      <c r="L16" s="32"/>
    </row>
    <row r="17" spans="1:12" ht="11.85" customHeight="1" x14ac:dyDescent="0.15">
      <c r="A17" s="59"/>
      <c r="B17" s="80"/>
      <c r="C17" s="81"/>
      <c r="D17" s="68"/>
      <c r="E17" s="69"/>
      <c r="F17" s="11" t="s">
        <v>53</v>
      </c>
      <c r="G17" s="12"/>
      <c r="H17" s="12"/>
      <c r="I17" s="13"/>
      <c r="J17" s="7">
        <v>100</v>
      </c>
      <c r="K17" s="7">
        <v>60</v>
      </c>
      <c r="L17" s="32"/>
    </row>
    <row r="18" spans="1:12" ht="11.85" customHeight="1" x14ac:dyDescent="0.15">
      <c r="A18" s="59"/>
      <c r="B18" s="80"/>
      <c r="C18" s="81"/>
      <c r="D18" s="68"/>
      <c r="E18" s="69"/>
      <c r="F18" s="11" t="s">
        <v>54</v>
      </c>
      <c r="G18" s="12"/>
      <c r="H18" s="12"/>
      <c r="I18" s="13"/>
      <c r="J18" s="7">
        <v>100</v>
      </c>
      <c r="K18" s="7">
        <v>60</v>
      </c>
      <c r="L18" s="32"/>
    </row>
    <row r="19" spans="1:12" ht="11.85" customHeight="1" x14ac:dyDescent="0.15">
      <c r="A19" s="59"/>
      <c r="B19" s="80"/>
      <c r="C19" s="81"/>
      <c r="D19" s="68"/>
      <c r="E19" s="69"/>
      <c r="F19" s="11" t="s">
        <v>55</v>
      </c>
      <c r="G19" s="12"/>
      <c r="H19" s="12"/>
      <c r="I19" s="13"/>
      <c r="J19" s="7">
        <v>100</v>
      </c>
      <c r="K19" s="7">
        <v>60</v>
      </c>
      <c r="L19" s="32"/>
    </row>
    <row r="20" spans="1:12" ht="11.85" customHeight="1" x14ac:dyDescent="0.15">
      <c r="A20" s="59"/>
      <c r="B20" s="80"/>
      <c r="C20" s="81"/>
      <c r="D20" s="68"/>
      <c r="E20" s="69"/>
      <c r="F20" s="11" t="s">
        <v>56</v>
      </c>
      <c r="G20" s="12"/>
      <c r="H20" s="12"/>
      <c r="I20" s="13"/>
      <c r="J20" s="7">
        <v>100</v>
      </c>
      <c r="K20" s="7">
        <v>60</v>
      </c>
      <c r="L20" s="32"/>
    </row>
    <row r="21" spans="1:12" ht="11.85" customHeight="1" x14ac:dyDescent="0.15">
      <c r="A21" s="59"/>
      <c r="B21" s="80"/>
      <c r="C21" s="81"/>
      <c r="D21" s="68"/>
      <c r="E21" s="69"/>
      <c r="F21" s="11" t="s">
        <v>57</v>
      </c>
      <c r="G21" s="12"/>
      <c r="H21" s="12"/>
      <c r="I21" s="13"/>
      <c r="J21" s="7">
        <v>100</v>
      </c>
      <c r="K21" s="7">
        <v>60</v>
      </c>
      <c r="L21" s="32"/>
    </row>
    <row r="22" spans="1:12" ht="11.85" customHeight="1" x14ac:dyDescent="0.15">
      <c r="A22" s="59"/>
      <c r="B22" s="80"/>
      <c r="C22" s="81"/>
      <c r="D22" s="70"/>
      <c r="E22" s="71"/>
      <c r="F22" s="11" t="s">
        <v>58</v>
      </c>
      <c r="G22" s="12"/>
      <c r="H22" s="12"/>
      <c r="I22" s="13"/>
      <c r="J22" s="7">
        <v>100</v>
      </c>
      <c r="K22" s="7">
        <v>60</v>
      </c>
      <c r="L22" s="32"/>
    </row>
    <row r="23" spans="1:12" ht="11.85" customHeight="1" x14ac:dyDescent="0.15">
      <c r="A23" s="59"/>
      <c r="B23" s="80"/>
      <c r="C23" s="81"/>
      <c r="D23" s="66" t="s">
        <v>7</v>
      </c>
      <c r="E23" s="67"/>
      <c r="F23" s="30" t="s">
        <v>59</v>
      </c>
      <c r="G23" s="33"/>
      <c r="H23" s="33"/>
      <c r="I23" s="13"/>
      <c r="J23" s="7">
        <v>100</v>
      </c>
      <c r="K23" s="7">
        <v>60</v>
      </c>
      <c r="L23" s="32"/>
    </row>
    <row r="24" spans="1:12" ht="11.85" customHeight="1" x14ac:dyDescent="0.15">
      <c r="A24" s="59"/>
      <c r="B24" s="80"/>
      <c r="C24" s="81"/>
      <c r="D24" s="70"/>
      <c r="E24" s="71"/>
      <c r="F24" s="30" t="s">
        <v>60</v>
      </c>
      <c r="G24" s="33"/>
      <c r="H24" s="33"/>
      <c r="I24" s="13"/>
      <c r="J24" s="7">
        <v>100</v>
      </c>
      <c r="K24" s="7">
        <v>60</v>
      </c>
      <c r="L24" s="32"/>
    </row>
    <row r="25" spans="1:12" ht="11.85" customHeight="1" x14ac:dyDescent="0.15">
      <c r="A25" s="59"/>
      <c r="B25" s="82"/>
      <c r="C25" s="83"/>
      <c r="D25" s="56" t="s">
        <v>9</v>
      </c>
      <c r="E25" s="57"/>
      <c r="F25" s="11"/>
      <c r="G25" s="12"/>
      <c r="H25" s="12"/>
      <c r="I25" s="13"/>
      <c r="J25" s="17">
        <f>SUM(J15:J24)</f>
        <v>1000</v>
      </c>
      <c r="K25" s="17">
        <f>SUM(K15:K24)</f>
        <v>600</v>
      </c>
      <c r="L25" s="17">
        <f>SUM(L15:L24)</f>
        <v>0</v>
      </c>
    </row>
    <row r="26" spans="1:12" ht="11.85" customHeight="1" x14ac:dyDescent="0.15">
      <c r="A26" s="59" t="s">
        <v>10</v>
      </c>
      <c r="B26" s="78" t="s">
        <v>19</v>
      </c>
      <c r="C26" s="79"/>
      <c r="D26" s="66"/>
      <c r="E26" s="67"/>
      <c r="F26" s="11" t="s">
        <v>13</v>
      </c>
      <c r="G26" s="12"/>
      <c r="H26" s="12"/>
      <c r="I26" s="13"/>
      <c r="J26" s="7">
        <v>100</v>
      </c>
      <c r="K26" s="7">
        <v>60</v>
      </c>
      <c r="L26" s="32"/>
    </row>
    <row r="27" spans="1:12" ht="11.85" customHeight="1" x14ac:dyDescent="0.15">
      <c r="A27" s="59"/>
      <c r="B27" s="80"/>
      <c r="C27" s="81"/>
      <c r="D27" s="68"/>
      <c r="E27" s="69"/>
      <c r="F27" s="11" t="s">
        <v>14</v>
      </c>
      <c r="G27" s="12"/>
      <c r="H27" s="12"/>
      <c r="I27" s="13"/>
      <c r="J27" s="7">
        <v>100</v>
      </c>
      <c r="K27" s="7">
        <v>60</v>
      </c>
      <c r="L27" s="32"/>
    </row>
    <row r="28" spans="1:12" ht="11.85" customHeight="1" x14ac:dyDescent="0.15">
      <c r="A28" s="59"/>
      <c r="B28" s="80"/>
      <c r="C28" s="81"/>
      <c r="D28" s="68"/>
      <c r="E28" s="69"/>
      <c r="F28" s="11" t="s">
        <v>15</v>
      </c>
      <c r="G28" s="12"/>
      <c r="H28" s="12"/>
      <c r="I28" s="13"/>
      <c r="J28" s="7">
        <v>100</v>
      </c>
      <c r="K28" s="7">
        <v>60</v>
      </c>
      <c r="L28" s="32"/>
    </row>
    <row r="29" spans="1:12" ht="11.85" customHeight="1" x14ac:dyDescent="0.15">
      <c r="A29" s="59"/>
      <c r="B29" s="80"/>
      <c r="C29" s="81"/>
      <c r="D29" s="68"/>
      <c r="E29" s="69"/>
      <c r="F29" s="11" t="s">
        <v>16</v>
      </c>
      <c r="G29" s="12"/>
      <c r="H29" s="12"/>
      <c r="I29" s="13"/>
      <c r="J29" s="7">
        <v>100</v>
      </c>
      <c r="K29" s="7">
        <v>60</v>
      </c>
      <c r="L29" s="32"/>
    </row>
    <row r="30" spans="1:12" ht="11.85" customHeight="1" x14ac:dyDescent="0.15">
      <c r="A30" s="59"/>
      <c r="B30" s="80"/>
      <c r="C30" s="81"/>
      <c r="D30" s="68"/>
      <c r="E30" s="69"/>
      <c r="F30" s="11" t="s">
        <v>11</v>
      </c>
      <c r="G30" s="12"/>
      <c r="H30" s="12"/>
      <c r="I30" s="13"/>
      <c r="J30" s="7">
        <v>100</v>
      </c>
      <c r="K30" s="7">
        <v>60</v>
      </c>
      <c r="L30" s="32"/>
    </row>
    <row r="31" spans="1:12" ht="11.85" customHeight="1" x14ac:dyDescent="0.15">
      <c r="A31" s="59"/>
      <c r="B31" s="80"/>
      <c r="C31" s="81"/>
      <c r="D31" s="68"/>
      <c r="E31" s="69"/>
      <c r="F31" s="11" t="s">
        <v>12</v>
      </c>
      <c r="G31" s="12"/>
      <c r="H31" s="12"/>
      <c r="I31" s="13"/>
      <c r="J31" s="7">
        <v>100</v>
      </c>
      <c r="K31" s="7">
        <v>60</v>
      </c>
      <c r="L31" s="32"/>
    </row>
    <row r="32" spans="1:12" ht="11.85" customHeight="1" x14ac:dyDescent="0.15">
      <c r="A32" s="59"/>
      <c r="B32" s="80"/>
      <c r="C32" s="81"/>
      <c r="D32" s="70"/>
      <c r="E32" s="71"/>
      <c r="F32" s="11" t="s">
        <v>17</v>
      </c>
      <c r="G32" s="12"/>
      <c r="H32" s="12"/>
      <c r="I32" s="13"/>
      <c r="J32" s="7">
        <v>100</v>
      </c>
      <c r="K32" s="7">
        <v>60</v>
      </c>
      <c r="L32" s="32"/>
    </row>
    <row r="33" spans="1:12" ht="11.85" customHeight="1" x14ac:dyDescent="0.15">
      <c r="A33" s="59"/>
      <c r="B33" s="82"/>
      <c r="C33" s="83"/>
      <c r="D33" s="56" t="s">
        <v>9</v>
      </c>
      <c r="E33" s="57"/>
      <c r="F33" s="11"/>
      <c r="G33" s="12"/>
      <c r="H33" s="12"/>
      <c r="I33" s="13"/>
      <c r="J33" s="18">
        <f>SUM(J26:J32)</f>
        <v>700</v>
      </c>
      <c r="K33" s="18">
        <f>SUM(K26:K32)</f>
        <v>420</v>
      </c>
      <c r="L33" s="18">
        <f>SUM(L26:L32)</f>
        <v>0</v>
      </c>
    </row>
    <row r="34" spans="1:12" ht="11.85" customHeight="1" x14ac:dyDescent="0.15">
      <c r="A34" s="84" t="s">
        <v>18</v>
      </c>
      <c r="B34" s="78" t="s">
        <v>19</v>
      </c>
      <c r="C34" s="79"/>
      <c r="D34" s="66" t="s">
        <v>20</v>
      </c>
      <c r="E34" s="67"/>
      <c r="F34" s="11" t="s">
        <v>171</v>
      </c>
      <c r="G34" s="12"/>
      <c r="H34" s="12"/>
      <c r="I34" s="13"/>
      <c r="J34" s="7">
        <v>100</v>
      </c>
      <c r="K34" s="7">
        <v>60</v>
      </c>
      <c r="L34" s="32"/>
    </row>
    <row r="35" spans="1:12" ht="11.85" customHeight="1" x14ac:dyDescent="0.15">
      <c r="A35" s="85"/>
      <c r="B35" s="80"/>
      <c r="C35" s="81"/>
      <c r="D35" s="68"/>
      <c r="E35" s="69"/>
      <c r="F35" s="11" t="s">
        <v>172</v>
      </c>
      <c r="G35" s="12"/>
      <c r="H35" s="12"/>
      <c r="I35" s="13"/>
      <c r="J35" s="7">
        <v>100</v>
      </c>
      <c r="K35" s="7">
        <v>60</v>
      </c>
      <c r="L35" s="32"/>
    </row>
    <row r="36" spans="1:12" ht="11.85" customHeight="1" x14ac:dyDescent="0.15">
      <c r="A36" s="85"/>
      <c r="B36" s="80"/>
      <c r="C36" s="81"/>
      <c r="D36" s="68"/>
      <c r="E36" s="69"/>
      <c r="F36" s="11" t="s">
        <v>61</v>
      </c>
      <c r="G36" s="12"/>
      <c r="H36" s="12"/>
      <c r="I36" s="13"/>
      <c r="J36" s="7">
        <v>100</v>
      </c>
      <c r="K36" s="7">
        <v>60</v>
      </c>
      <c r="L36" s="32"/>
    </row>
    <row r="37" spans="1:12" ht="11.85" customHeight="1" x14ac:dyDescent="0.15">
      <c r="A37" s="85"/>
      <c r="B37" s="80"/>
      <c r="C37" s="81"/>
      <c r="D37" s="68"/>
      <c r="E37" s="69"/>
      <c r="F37" s="11" t="s">
        <v>62</v>
      </c>
      <c r="G37" s="12"/>
      <c r="H37" s="12"/>
      <c r="I37" s="13"/>
      <c r="J37" s="7">
        <v>100</v>
      </c>
      <c r="K37" s="7">
        <v>60</v>
      </c>
      <c r="L37" s="32"/>
    </row>
    <row r="38" spans="1:12" ht="11.85" customHeight="1" x14ac:dyDescent="0.15">
      <c r="A38" s="85"/>
      <c r="B38" s="80"/>
      <c r="C38" s="81"/>
      <c r="D38" s="68"/>
      <c r="E38" s="69"/>
      <c r="F38" s="11" t="s">
        <v>173</v>
      </c>
      <c r="G38" s="12"/>
      <c r="H38" s="12"/>
      <c r="I38" s="13"/>
      <c r="J38" s="7">
        <v>100</v>
      </c>
      <c r="K38" s="7">
        <v>60</v>
      </c>
      <c r="L38" s="32"/>
    </row>
    <row r="39" spans="1:12" ht="11.85" customHeight="1" x14ac:dyDescent="0.15">
      <c r="A39" s="85"/>
      <c r="B39" s="80"/>
      <c r="C39" s="81"/>
      <c r="D39" s="68"/>
      <c r="E39" s="69"/>
      <c r="F39" s="14" t="s">
        <v>23</v>
      </c>
      <c r="G39" s="15"/>
      <c r="H39" s="12"/>
      <c r="I39" s="13"/>
      <c r="J39" s="7">
        <v>100</v>
      </c>
      <c r="K39" s="7">
        <v>60</v>
      </c>
      <c r="L39" s="32"/>
    </row>
    <row r="40" spans="1:12" ht="11.85" customHeight="1" x14ac:dyDescent="0.15">
      <c r="A40" s="85"/>
      <c r="B40" s="80"/>
      <c r="C40" s="81"/>
      <c r="D40" s="68"/>
      <c r="E40" s="69"/>
      <c r="F40" s="11" t="s">
        <v>24</v>
      </c>
      <c r="G40" s="12"/>
      <c r="H40" s="12"/>
      <c r="I40" s="13"/>
      <c r="J40" s="7">
        <v>100</v>
      </c>
      <c r="K40" s="7">
        <v>60</v>
      </c>
      <c r="L40" s="32"/>
    </row>
    <row r="41" spans="1:12" ht="11.85" customHeight="1" x14ac:dyDescent="0.15">
      <c r="A41" s="85"/>
      <c r="B41" s="80"/>
      <c r="C41" s="81"/>
      <c r="D41" s="68"/>
      <c r="E41" s="69"/>
      <c r="F41" s="11" t="s">
        <v>180</v>
      </c>
      <c r="G41" s="12"/>
      <c r="H41" s="12"/>
      <c r="I41" s="13"/>
      <c r="J41" s="7">
        <v>100</v>
      </c>
      <c r="K41" s="7">
        <v>60</v>
      </c>
      <c r="L41" s="32"/>
    </row>
    <row r="42" spans="1:12" ht="11.85" customHeight="1" x14ac:dyDescent="0.15">
      <c r="A42" s="85"/>
      <c r="B42" s="80"/>
      <c r="C42" s="81"/>
      <c r="D42" s="68"/>
      <c r="E42" s="69"/>
      <c r="F42" s="14" t="s">
        <v>184</v>
      </c>
      <c r="G42" s="15"/>
      <c r="H42" s="12"/>
      <c r="I42" s="13"/>
      <c r="J42" s="7">
        <v>100</v>
      </c>
      <c r="K42" s="7">
        <v>60</v>
      </c>
      <c r="L42" s="32"/>
    </row>
    <row r="43" spans="1:12" ht="11.85" customHeight="1" x14ac:dyDescent="0.15">
      <c r="A43" s="85"/>
      <c r="B43" s="80"/>
      <c r="C43" s="81"/>
      <c r="D43" s="68"/>
      <c r="E43" s="69"/>
      <c r="F43" s="11" t="s">
        <v>31</v>
      </c>
      <c r="G43" s="12"/>
      <c r="H43" s="12"/>
      <c r="I43" s="13"/>
      <c r="J43" s="7">
        <v>100</v>
      </c>
      <c r="K43" s="7">
        <v>60</v>
      </c>
      <c r="L43" s="32"/>
    </row>
    <row r="44" spans="1:12" ht="11.85" customHeight="1" x14ac:dyDescent="0.15">
      <c r="A44" s="85"/>
      <c r="B44" s="80"/>
      <c r="C44" s="81"/>
      <c r="D44" s="68"/>
      <c r="E44" s="69"/>
      <c r="F44" s="14" t="s">
        <v>34</v>
      </c>
      <c r="G44" s="15"/>
      <c r="H44" s="15"/>
      <c r="I44" s="13"/>
      <c r="J44" s="7">
        <v>100</v>
      </c>
      <c r="K44" s="7">
        <v>60</v>
      </c>
      <c r="L44" s="32"/>
    </row>
    <row r="45" spans="1:12" ht="11.85" customHeight="1" x14ac:dyDescent="0.15">
      <c r="A45" s="85"/>
      <c r="B45" s="80"/>
      <c r="C45" s="81"/>
      <c r="D45" s="56" t="s">
        <v>9</v>
      </c>
      <c r="E45" s="57"/>
      <c r="F45" s="11"/>
      <c r="G45" s="12"/>
      <c r="H45" s="12"/>
      <c r="I45" s="13"/>
      <c r="J45" s="18">
        <f>SUM(J34:J44)</f>
        <v>1100</v>
      </c>
      <c r="K45" s="18">
        <f>SUM(K34:K44)</f>
        <v>660</v>
      </c>
      <c r="L45" s="18">
        <f>SUM(L34:L44)</f>
        <v>0</v>
      </c>
    </row>
    <row r="46" spans="1:12" ht="11.85" customHeight="1" x14ac:dyDescent="0.15">
      <c r="A46" s="85"/>
      <c r="B46" s="80"/>
      <c r="C46" s="81"/>
      <c r="D46" s="66" t="s">
        <v>28</v>
      </c>
      <c r="E46" s="67"/>
      <c r="F46" s="11" t="s">
        <v>29</v>
      </c>
      <c r="G46" s="12"/>
      <c r="H46" s="12"/>
      <c r="I46" s="13"/>
      <c r="J46" s="7">
        <v>100</v>
      </c>
      <c r="K46" s="7">
        <v>60</v>
      </c>
      <c r="L46" s="32"/>
    </row>
    <row r="47" spans="1:12" ht="11.85" customHeight="1" x14ac:dyDescent="0.15">
      <c r="A47" s="85"/>
      <c r="B47" s="80"/>
      <c r="C47" s="81"/>
      <c r="D47" s="68"/>
      <c r="E47" s="69"/>
      <c r="F47" s="11" t="s">
        <v>30</v>
      </c>
      <c r="G47" s="12"/>
      <c r="H47" s="12"/>
      <c r="I47" s="13"/>
      <c r="J47" s="7">
        <v>100</v>
      </c>
      <c r="K47" s="7">
        <v>60</v>
      </c>
      <c r="L47" s="32"/>
    </row>
    <row r="48" spans="1:12" ht="11.85" customHeight="1" x14ac:dyDescent="0.15">
      <c r="A48" s="85"/>
      <c r="B48" s="80"/>
      <c r="C48" s="81"/>
      <c r="D48" s="68"/>
      <c r="E48" s="69"/>
      <c r="F48" s="11" t="s">
        <v>95</v>
      </c>
      <c r="G48" s="12"/>
      <c r="H48" s="12"/>
      <c r="I48" s="13"/>
      <c r="J48" s="7">
        <v>100</v>
      </c>
      <c r="K48" s="7">
        <v>60</v>
      </c>
      <c r="L48" s="32"/>
    </row>
    <row r="49" spans="1:12" ht="11.85" customHeight="1" x14ac:dyDescent="0.15">
      <c r="A49" s="85"/>
      <c r="B49" s="80"/>
      <c r="C49" s="81"/>
      <c r="D49" s="68"/>
      <c r="E49" s="69"/>
      <c r="F49" s="11" t="s">
        <v>25</v>
      </c>
      <c r="G49" s="12"/>
      <c r="H49" s="12"/>
      <c r="I49" s="13"/>
      <c r="J49" s="7">
        <v>100</v>
      </c>
      <c r="K49" s="7">
        <v>60</v>
      </c>
      <c r="L49" s="32"/>
    </row>
    <row r="50" spans="1:12" ht="11.85" customHeight="1" x14ac:dyDescent="0.15">
      <c r="A50" s="85"/>
      <c r="B50" s="80"/>
      <c r="C50" s="81"/>
      <c r="D50" s="68"/>
      <c r="E50" s="69"/>
      <c r="F50" s="11" t="s">
        <v>26</v>
      </c>
      <c r="G50" s="12"/>
      <c r="H50" s="12"/>
      <c r="I50" s="13"/>
      <c r="J50" s="7">
        <v>100</v>
      </c>
      <c r="K50" s="7">
        <v>60</v>
      </c>
      <c r="L50" s="32"/>
    </row>
    <row r="51" spans="1:12" ht="11.85" customHeight="1" x14ac:dyDescent="0.15">
      <c r="A51" s="85"/>
      <c r="B51" s="80"/>
      <c r="C51" s="81"/>
      <c r="D51" s="68"/>
      <c r="E51" s="69"/>
      <c r="F51" s="11" t="s">
        <v>21</v>
      </c>
      <c r="G51" s="12"/>
      <c r="H51" s="12"/>
      <c r="I51" s="13"/>
      <c r="J51" s="7">
        <v>100</v>
      </c>
      <c r="K51" s="7">
        <v>60</v>
      </c>
      <c r="L51" s="32"/>
    </row>
    <row r="52" spans="1:12" ht="11.85" customHeight="1" x14ac:dyDescent="0.15">
      <c r="A52" s="85"/>
      <c r="B52" s="80"/>
      <c r="C52" s="81"/>
      <c r="D52" s="68"/>
      <c r="E52" s="69"/>
      <c r="F52" s="11" t="s">
        <v>22</v>
      </c>
      <c r="G52" s="12"/>
      <c r="H52" s="12"/>
      <c r="I52" s="13"/>
      <c r="J52" s="7">
        <v>100</v>
      </c>
      <c r="K52" s="7">
        <v>60</v>
      </c>
      <c r="L52" s="32"/>
    </row>
    <row r="53" spans="1:12" ht="11.85" customHeight="1" x14ac:dyDescent="0.15">
      <c r="A53" s="85"/>
      <c r="B53" s="80"/>
      <c r="C53" s="81"/>
      <c r="D53" s="68"/>
      <c r="E53" s="69"/>
      <c r="F53" s="11" t="s">
        <v>63</v>
      </c>
      <c r="G53" s="12"/>
      <c r="H53" s="12"/>
      <c r="I53" s="13"/>
      <c r="J53" s="7">
        <v>100</v>
      </c>
      <c r="K53" s="7">
        <v>60</v>
      </c>
      <c r="L53" s="32"/>
    </row>
    <row r="54" spans="1:12" ht="11.85" customHeight="1" x14ac:dyDescent="0.15">
      <c r="A54" s="85"/>
      <c r="B54" s="80"/>
      <c r="C54" s="81"/>
      <c r="D54" s="68"/>
      <c r="E54" s="69"/>
      <c r="F54" s="11" t="s">
        <v>96</v>
      </c>
      <c r="G54" s="12"/>
      <c r="H54" s="12"/>
      <c r="I54" s="13"/>
      <c r="J54" s="7">
        <v>100</v>
      </c>
      <c r="K54" s="7">
        <v>60</v>
      </c>
      <c r="L54" s="32"/>
    </row>
    <row r="55" spans="1:12" ht="11.85" customHeight="1" x14ac:dyDescent="0.15">
      <c r="A55" s="85"/>
      <c r="B55" s="80"/>
      <c r="C55" s="81"/>
      <c r="D55" s="68"/>
      <c r="E55" s="69"/>
      <c r="F55" s="11" t="s">
        <v>183</v>
      </c>
      <c r="G55" s="12"/>
      <c r="H55" s="12"/>
      <c r="I55" s="13"/>
      <c r="J55" s="7">
        <v>100</v>
      </c>
      <c r="K55" s="7">
        <v>60</v>
      </c>
      <c r="L55" s="32"/>
    </row>
    <row r="56" spans="1:12" ht="11.85" customHeight="1" x14ac:dyDescent="0.15">
      <c r="A56" s="85"/>
      <c r="B56" s="80"/>
      <c r="C56" s="81"/>
      <c r="D56" s="68"/>
      <c r="E56" s="69"/>
      <c r="F56" s="11" t="s">
        <v>97</v>
      </c>
      <c r="G56" s="12"/>
      <c r="H56" s="12"/>
      <c r="I56" s="13"/>
      <c r="J56" s="7">
        <v>100</v>
      </c>
      <c r="K56" s="7">
        <v>60</v>
      </c>
      <c r="L56" s="32"/>
    </row>
    <row r="57" spans="1:12" ht="11.85" customHeight="1" x14ac:dyDescent="0.15">
      <c r="A57" s="85"/>
      <c r="B57" s="80"/>
      <c r="C57" s="81"/>
      <c r="D57" s="68"/>
      <c r="E57" s="69"/>
      <c r="F57" s="11" t="s">
        <v>101</v>
      </c>
      <c r="G57" s="12"/>
      <c r="H57" s="12"/>
      <c r="I57" s="13"/>
      <c r="J57" s="7">
        <v>100</v>
      </c>
      <c r="K57" s="7">
        <v>60</v>
      </c>
      <c r="L57" s="32"/>
    </row>
    <row r="58" spans="1:12" ht="11.85" customHeight="1" x14ac:dyDescent="0.15">
      <c r="A58" s="85"/>
      <c r="B58" s="80"/>
      <c r="C58" s="81"/>
      <c r="D58" s="68"/>
      <c r="E58" s="69"/>
      <c r="F58" s="11" t="s">
        <v>174</v>
      </c>
      <c r="G58" s="12"/>
      <c r="H58" s="12"/>
      <c r="I58" s="13"/>
      <c r="J58" s="7">
        <v>100</v>
      </c>
      <c r="K58" s="7">
        <v>60</v>
      </c>
      <c r="L58" s="32"/>
    </row>
    <row r="59" spans="1:12" ht="11.85" customHeight="1" x14ac:dyDescent="0.15">
      <c r="A59" s="85"/>
      <c r="B59" s="80"/>
      <c r="C59" s="81"/>
      <c r="D59" s="68"/>
      <c r="E59" s="69"/>
      <c r="F59" s="11" t="s">
        <v>27</v>
      </c>
      <c r="G59" s="12"/>
      <c r="H59" s="12"/>
      <c r="I59" s="13"/>
      <c r="J59" s="7">
        <v>100</v>
      </c>
      <c r="K59" s="7">
        <v>60</v>
      </c>
      <c r="L59" s="32"/>
    </row>
    <row r="60" spans="1:12" ht="11.85" customHeight="1" x14ac:dyDescent="0.15">
      <c r="A60" s="85"/>
      <c r="B60" s="80"/>
      <c r="C60" s="81"/>
      <c r="D60" s="68"/>
      <c r="E60" s="69"/>
      <c r="F60" s="11" t="s">
        <v>175</v>
      </c>
      <c r="G60" s="12"/>
      <c r="H60" s="12"/>
      <c r="I60" s="13"/>
      <c r="J60" s="7">
        <v>100</v>
      </c>
      <c r="K60" s="7">
        <v>60</v>
      </c>
      <c r="L60" s="32"/>
    </row>
    <row r="61" spans="1:12" ht="11.85" customHeight="1" x14ac:dyDescent="0.15">
      <c r="A61" s="85"/>
      <c r="B61" s="80"/>
      <c r="C61" s="81"/>
      <c r="D61" s="68"/>
      <c r="E61" s="69"/>
      <c r="F61" s="11" t="s">
        <v>176</v>
      </c>
      <c r="G61" s="12"/>
      <c r="H61" s="12"/>
      <c r="I61" s="13"/>
      <c r="J61" s="7">
        <v>100</v>
      </c>
      <c r="K61" s="7">
        <v>60</v>
      </c>
      <c r="L61" s="32"/>
    </row>
    <row r="62" spans="1:12" ht="11.85" customHeight="1" x14ac:dyDescent="0.15">
      <c r="A62" s="85"/>
      <c r="B62" s="80"/>
      <c r="C62" s="81"/>
      <c r="D62" s="68"/>
      <c r="E62" s="69"/>
      <c r="F62" s="11" t="s">
        <v>177</v>
      </c>
      <c r="G62" s="12"/>
      <c r="H62" s="12"/>
      <c r="I62" s="13"/>
      <c r="J62" s="7">
        <v>100</v>
      </c>
      <c r="K62" s="7">
        <v>60</v>
      </c>
      <c r="L62" s="32"/>
    </row>
    <row r="63" spans="1:12" ht="11.85" customHeight="1" x14ac:dyDescent="0.15">
      <c r="A63" s="85"/>
      <c r="B63" s="80"/>
      <c r="C63" s="81"/>
      <c r="D63" s="68"/>
      <c r="E63" s="69"/>
      <c r="F63" s="11" t="s">
        <v>32</v>
      </c>
      <c r="G63" s="12"/>
      <c r="H63" s="12"/>
      <c r="I63" s="13"/>
      <c r="J63" s="7">
        <v>100</v>
      </c>
      <c r="K63" s="7">
        <v>60</v>
      </c>
      <c r="L63" s="32"/>
    </row>
    <row r="64" spans="1:12" ht="11.85" customHeight="1" x14ac:dyDescent="0.15">
      <c r="A64" s="85"/>
      <c r="B64" s="80"/>
      <c r="C64" s="81"/>
      <c r="D64" s="68"/>
      <c r="E64" s="69"/>
      <c r="F64" s="11" t="s">
        <v>33</v>
      </c>
      <c r="G64" s="12"/>
      <c r="H64" s="12"/>
      <c r="I64" s="13"/>
      <c r="J64" s="7">
        <v>100</v>
      </c>
      <c r="K64" s="7">
        <v>60</v>
      </c>
      <c r="L64" s="32"/>
    </row>
    <row r="65" spans="1:18" ht="11.85" customHeight="1" x14ac:dyDescent="0.15">
      <c r="A65" s="85"/>
      <c r="B65" s="80"/>
      <c r="C65" s="81"/>
      <c r="D65" s="68"/>
      <c r="E65" s="69"/>
      <c r="F65" s="14" t="s">
        <v>185</v>
      </c>
      <c r="G65" s="12"/>
      <c r="H65" s="12"/>
      <c r="I65" s="13"/>
      <c r="J65" s="7">
        <v>100</v>
      </c>
      <c r="K65" s="7">
        <v>60</v>
      </c>
      <c r="L65" s="32"/>
    </row>
    <row r="66" spans="1:18" ht="11.85" customHeight="1" x14ac:dyDescent="0.15">
      <c r="A66" s="85"/>
      <c r="B66" s="80"/>
      <c r="C66" s="81"/>
      <c r="D66" s="68"/>
      <c r="E66" s="69"/>
      <c r="F66" s="11" t="s">
        <v>35</v>
      </c>
      <c r="G66" s="12"/>
      <c r="H66" s="12"/>
      <c r="I66" s="13"/>
      <c r="J66" s="7">
        <v>100</v>
      </c>
      <c r="K66" s="7">
        <v>60</v>
      </c>
      <c r="L66" s="32"/>
    </row>
    <row r="67" spans="1:18" ht="11.85" customHeight="1" x14ac:dyDescent="0.15">
      <c r="A67" s="85"/>
      <c r="B67" s="80"/>
      <c r="C67" s="81"/>
      <c r="D67" s="56" t="s">
        <v>9</v>
      </c>
      <c r="E67" s="57"/>
      <c r="F67" s="11"/>
      <c r="G67" s="12"/>
      <c r="H67" s="12"/>
      <c r="I67" s="13"/>
      <c r="J67" s="18">
        <f>SUM(J46:J66)</f>
        <v>2100</v>
      </c>
      <c r="K67" s="18">
        <f>SUM(K46:K66)</f>
        <v>1260</v>
      </c>
      <c r="L67" s="18">
        <f>SUM(L46:L66)</f>
        <v>0</v>
      </c>
    </row>
    <row r="68" spans="1:18" ht="11.85" customHeight="1" x14ac:dyDescent="0.15">
      <c r="A68" s="85"/>
      <c r="B68" s="60" t="s">
        <v>178</v>
      </c>
      <c r="C68" s="61"/>
      <c r="D68" s="66"/>
      <c r="E68" s="67"/>
      <c r="F68" s="11" t="s">
        <v>36</v>
      </c>
      <c r="G68" s="12"/>
      <c r="H68" s="12"/>
      <c r="I68" s="13"/>
      <c r="J68" s="7">
        <v>100</v>
      </c>
      <c r="K68" s="7">
        <v>60</v>
      </c>
      <c r="L68" s="32"/>
    </row>
    <row r="69" spans="1:18" ht="11.85" customHeight="1" x14ac:dyDescent="0.15">
      <c r="A69" s="85"/>
      <c r="B69" s="62"/>
      <c r="C69" s="63"/>
      <c r="D69" s="68"/>
      <c r="E69" s="69"/>
      <c r="F69" s="11" t="s">
        <v>37</v>
      </c>
      <c r="G69" s="12"/>
      <c r="H69" s="12"/>
      <c r="I69" s="13"/>
      <c r="J69" s="7">
        <v>100</v>
      </c>
      <c r="K69" s="7">
        <v>60</v>
      </c>
      <c r="L69" s="32"/>
    </row>
    <row r="70" spans="1:18" ht="11.85" customHeight="1" x14ac:dyDescent="0.15">
      <c r="A70" s="85"/>
      <c r="B70" s="62"/>
      <c r="C70" s="63"/>
      <c r="D70" s="68"/>
      <c r="E70" s="69"/>
      <c r="F70" s="11" t="s">
        <v>38</v>
      </c>
      <c r="G70" s="12"/>
      <c r="H70" s="12"/>
      <c r="I70" s="13"/>
      <c r="J70" s="7">
        <v>100</v>
      </c>
      <c r="K70" s="7">
        <v>60</v>
      </c>
      <c r="L70" s="32"/>
    </row>
    <row r="71" spans="1:18" ht="11.85" customHeight="1" x14ac:dyDescent="0.15">
      <c r="A71" s="85"/>
      <c r="B71" s="62"/>
      <c r="C71" s="63"/>
      <c r="D71" s="70"/>
      <c r="E71" s="71"/>
      <c r="F71" s="11" t="s">
        <v>39</v>
      </c>
      <c r="G71" s="12"/>
      <c r="H71" s="12"/>
      <c r="I71" s="13"/>
      <c r="J71" s="7">
        <v>100</v>
      </c>
      <c r="K71" s="7">
        <v>60</v>
      </c>
      <c r="L71" s="32"/>
    </row>
    <row r="72" spans="1:18" ht="11.85" customHeight="1" x14ac:dyDescent="0.15">
      <c r="A72" s="86"/>
      <c r="B72" s="64"/>
      <c r="C72" s="65"/>
      <c r="D72" s="56" t="s">
        <v>9</v>
      </c>
      <c r="E72" s="57"/>
      <c r="F72" s="11"/>
      <c r="G72" s="12"/>
      <c r="H72" s="12"/>
      <c r="I72" s="13"/>
      <c r="J72" s="18">
        <v>200</v>
      </c>
      <c r="K72" s="18">
        <v>120</v>
      </c>
      <c r="L72" s="18">
        <f>SUM(L68:L71)</f>
        <v>0</v>
      </c>
    </row>
    <row r="73" spans="1:18" ht="13.5" customHeight="1" x14ac:dyDescent="0.15">
      <c r="A73" s="19"/>
      <c r="B73" s="19"/>
      <c r="C73" s="19"/>
      <c r="D73" s="20"/>
      <c r="E73" s="20"/>
      <c r="F73" s="20"/>
      <c r="G73" s="20"/>
      <c r="H73" s="20"/>
      <c r="I73" s="20"/>
    </row>
    <row r="74" spans="1:18" ht="13.5" customHeight="1" x14ac:dyDescent="0.15">
      <c r="A74" s="19"/>
      <c r="B74" s="19"/>
      <c r="C74" s="19"/>
      <c r="D74" s="20"/>
      <c r="E74" s="20"/>
      <c r="F74" s="20"/>
      <c r="G74" s="20"/>
      <c r="H74" s="20"/>
      <c r="I74" s="20"/>
      <c r="N74" s="55"/>
      <c r="R74" s="55"/>
    </row>
    <row r="75" spans="1:18" ht="13.5" hidden="1" customHeight="1" x14ac:dyDescent="0.15">
      <c r="A75" s="19"/>
      <c r="B75" s="19"/>
      <c r="C75" s="19"/>
      <c r="D75" s="20"/>
      <c r="E75" s="20"/>
      <c r="F75" s="20"/>
      <c r="G75" s="20"/>
      <c r="H75" s="20"/>
      <c r="I75" s="20"/>
      <c r="N75" s="55"/>
      <c r="R75" s="55"/>
    </row>
    <row r="76" spans="1:18" ht="13.5" hidden="1" customHeight="1" x14ac:dyDescent="0.15">
      <c r="A76" s="19" t="s">
        <v>107</v>
      </c>
      <c r="B76" s="19"/>
      <c r="C76" s="19"/>
      <c r="D76" s="20"/>
      <c r="E76" s="20"/>
      <c r="F76" s="20"/>
      <c r="G76" s="20"/>
      <c r="H76" s="20"/>
      <c r="I76" s="20"/>
      <c r="N76" s="55"/>
      <c r="R76" s="55"/>
    </row>
    <row r="77" spans="1:18" ht="13.5" hidden="1" customHeight="1" x14ac:dyDescent="0.15">
      <c r="A77" s="21"/>
      <c r="B77" s="22"/>
      <c r="C77" s="21"/>
      <c r="D77" s="21"/>
      <c r="E77" s="21" t="s">
        <v>122</v>
      </c>
      <c r="F77" s="21" t="s">
        <v>123</v>
      </c>
      <c r="G77" s="21" t="s">
        <v>124</v>
      </c>
      <c r="H77" s="21" t="s">
        <v>125</v>
      </c>
      <c r="I77" s="21" t="s">
        <v>126</v>
      </c>
      <c r="J77" s="21" t="s">
        <v>127</v>
      </c>
      <c r="K77" s="21" t="s">
        <v>128</v>
      </c>
      <c r="L77" s="21" t="s">
        <v>129</v>
      </c>
      <c r="N77" s="55"/>
      <c r="R77" s="55"/>
    </row>
    <row r="78" spans="1:18" ht="13.5" hidden="1" customHeight="1" x14ac:dyDescent="0.15">
      <c r="A78" s="88" t="s">
        <v>105</v>
      </c>
      <c r="B78" s="23" t="s">
        <v>110</v>
      </c>
      <c r="C78" s="24">
        <f>L104</f>
        <v>600</v>
      </c>
      <c r="D78" s="24"/>
      <c r="E78" s="24">
        <f>L14</f>
        <v>0</v>
      </c>
      <c r="F78" s="24">
        <f>L14</f>
        <v>0</v>
      </c>
      <c r="G78" s="24">
        <f>L14</f>
        <v>0</v>
      </c>
      <c r="H78" s="24">
        <f>L14</f>
        <v>0</v>
      </c>
      <c r="I78" s="24">
        <f>L14</f>
        <v>0</v>
      </c>
      <c r="J78" s="24">
        <f>L14</f>
        <v>0</v>
      </c>
      <c r="K78" s="24">
        <f>L14</f>
        <v>0</v>
      </c>
      <c r="L78" s="24">
        <f>L14</f>
        <v>0</v>
      </c>
      <c r="M78" s="10" t="s">
        <v>181</v>
      </c>
      <c r="N78" s="55"/>
      <c r="R78" s="55"/>
    </row>
    <row r="79" spans="1:18" ht="13.5" hidden="1" customHeight="1" x14ac:dyDescent="0.15">
      <c r="A79" s="88"/>
      <c r="B79" s="23" t="s">
        <v>111</v>
      </c>
      <c r="C79" s="24">
        <f t="shared" ref="C79:C88" si="0">L105</f>
        <v>100</v>
      </c>
      <c r="D79" s="24"/>
      <c r="E79" s="24"/>
      <c r="F79" s="24"/>
      <c r="G79" s="24"/>
      <c r="H79" s="24"/>
      <c r="I79" s="24"/>
      <c r="J79" s="24"/>
      <c r="K79" s="24">
        <f>L66</f>
        <v>0</v>
      </c>
      <c r="L79" s="24">
        <f>L66</f>
        <v>0</v>
      </c>
      <c r="M79" s="10" t="s">
        <v>181</v>
      </c>
      <c r="N79" s="55"/>
      <c r="R79" s="55"/>
    </row>
    <row r="80" spans="1:18" ht="13.5" hidden="1" customHeight="1" x14ac:dyDescent="0.15">
      <c r="A80" s="88"/>
      <c r="B80" s="51" t="s">
        <v>112</v>
      </c>
      <c r="C80" s="24">
        <f>L106</f>
        <v>100</v>
      </c>
      <c r="D80" s="24"/>
      <c r="E80" s="52">
        <f>L39*0.5</f>
        <v>0</v>
      </c>
      <c r="F80" s="52">
        <f>L39*0.5</f>
        <v>0</v>
      </c>
      <c r="G80" s="52">
        <f>L39*0.5</f>
        <v>0</v>
      </c>
      <c r="H80" s="52">
        <f>L39*0.5</f>
        <v>0</v>
      </c>
      <c r="I80" s="52">
        <f>L39*0.5</f>
        <v>0</v>
      </c>
      <c r="J80" s="52">
        <f>L39*0.5+L44*0.25</f>
        <v>0</v>
      </c>
      <c r="K80" s="52">
        <f>L39*0.5+L44*0.25</f>
        <v>0</v>
      </c>
      <c r="L80" s="52">
        <f>L39*0.5+L44*0.25+L65*0.25</f>
        <v>0</v>
      </c>
      <c r="M80" s="10" t="s">
        <v>181</v>
      </c>
      <c r="N80" s="55"/>
      <c r="R80" s="55"/>
    </row>
    <row r="81" spans="1:18" ht="13.5" hidden="1" customHeight="1" x14ac:dyDescent="0.15">
      <c r="A81" s="88"/>
      <c r="B81" s="23" t="s">
        <v>113</v>
      </c>
      <c r="C81" s="24">
        <f t="shared" si="0"/>
        <v>900</v>
      </c>
      <c r="D81" s="24"/>
      <c r="E81" s="24">
        <f>L26+L28+L30+L32</f>
        <v>0</v>
      </c>
      <c r="F81" s="24">
        <f>L26+L28+L30+L32+L27+L29+L31</f>
        <v>0</v>
      </c>
      <c r="G81" s="24">
        <f>L26+L28+L30+L27+L29+L31+L32+L47</f>
        <v>0</v>
      </c>
      <c r="H81" s="24">
        <f>L26+L28+L30+L27+L29+L31+L32+L47</f>
        <v>0</v>
      </c>
      <c r="I81" s="24">
        <f>L26+L28+L30+L27+L29+L31+L32+L47+L61</f>
        <v>0</v>
      </c>
      <c r="J81" s="24">
        <f>L26+L28+L30+L27+L29+L31+L32+L47+L61</f>
        <v>0</v>
      </c>
      <c r="K81" s="24">
        <f>L26+L28+L30+L27+L29+L31+L32+L47+L61</f>
        <v>0</v>
      </c>
      <c r="L81" s="24">
        <f>L26+L28+L30+L27+L29+L31+L32+L47+L61</f>
        <v>0</v>
      </c>
      <c r="M81" s="10" t="s">
        <v>181</v>
      </c>
      <c r="N81" s="55"/>
      <c r="R81" s="55"/>
    </row>
    <row r="82" spans="1:18" ht="13.5" hidden="1" customHeight="1" x14ac:dyDescent="0.15">
      <c r="A82" s="88"/>
      <c r="B82" s="51" t="s">
        <v>114</v>
      </c>
      <c r="C82" s="24">
        <f t="shared" si="0"/>
        <v>1360</v>
      </c>
      <c r="D82" s="24"/>
      <c r="E82" s="24">
        <f>L34+L36</f>
        <v>0</v>
      </c>
      <c r="F82" s="24">
        <f>L34+L36+L38+L35+L37</f>
        <v>0</v>
      </c>
      <c r="G82" s="52">
        <f>L34+L36+L38+L35+L37+L40+L42*0.6+L51+L50</f>
        <v>0</v>
      </c>
      <c r="H82" s="52">
        <f>L34+L36+L38+L35+L37+L40+L51+L50+L42*0.6+L41+L52</f>
        <v>0</v>
      </c>
      <c r="I82" s="52">
        <f>L34+L36+L38+L35+L37+L40+L51+L50+L42*0.6+L41+L52+L59+L55+L58</f>
        <v>0</v>
      </c>
      <c r="J82" s="52">
        <f>L34+L36+L38+L35+L37+L40+L51+L50+L42*0.6+L41+L52+L59+L55+L58</f>
        <v>0</v>
      </c>
      <c r="K82" s="52">
        <f>L34+L36+L38+L35+L37+L40+L51+L50+L42*0.6+L41+L52+L59+L55+L58</f>
        <v>0</v>
      </c>
      <c r="L82" s="52">
        <f>L34+L36+L38+L35+L37+L40+L51+L50+L42*0.6+L41+L52+L59+L55+L58</f>
        <v>0</v>
      </c>
      <c r="M82" s="10" t="s">
        <v>181</v>
      </c>
      <c r="N82" s="55"/>
      <c r="R82" s="55"/>
    </row>
    <row r="83" spans="1:18" ht="13.5" hidden="1" customHeight="1" x14ac:dyDescent="0.15">
      <c r="A83" s="88"/>
      <c r="B83" s="23" t="s">
        <v>115</v>
      </c>
      <c r="C83" s="24">
        <f t="shared" si="0"/>
        <v>900</v>
      </c>
      <c r="D83" s="24"/>
      <c r="E83" s="24"/>
      <c r="F83" s="24"/>
      <c r="G83" s="24">
        <f>L43+L49</f>
        <v>0</v>
      </c>
      <c r="H83" s="24">
        <f>L43+L49+L48+L46</f>
        <v>0</v>
      </c>
      <c r="I83" s="24">
        <f>L43+L49+L48+L46+L63+L53+L56</f>
        <v>0</v>
      </c>
      <c r="J83" s="24">
        <f>L43+L49+L48+L46+L63+L56+L53+L60+L62</f>
        <v>0</v>
      </c>
      <c r="K83" s="24">
        <f>L43+L49+L48+L46+L63+L56+L53+L60+L62</f>
        <v>0</v>
      </c>
      <c r="L83" s="24">
        <f>L43+L49+L48+L46+L63+L56+L53+L60+L62</f>
        <v>0</v>
      </c>
      <c r="M83" s="10" t="s">
        <v>181</v>
      </c>
      <c r="N83" s="55"/>
      <c r="R83" s="55"/>
    </row>
    <row r="84" spans="1:18" ht="13.5" hidden="1" customHeight="1" x14ac:dyDescent="0.15">
      <c r="A84" s="88"/>
      <c r="B84" s="23" t="s">
        <v>116</v>
      </c>
      <c r="C84" s="24">
        <f t="shared" si="0"/>
        <v>200</v>
      </c>
      <c r="D84" s="24"/>
      <c r="E84" s="24"/>
      <c r="F84" s="24"/>
      <c r="G84" s="24"/>
      <c r="H84" s="24"/>
      <c r="I84" s="24">
        <f>L68+L69</f>
        <v>0</v>
      </c>
      <c r="J84" s="24">
        <f>L68+L69+L70+L71</f>
        <v>0</v>
      </c>
      <c r="K84" s="24">
        <f>L68+L69+L70+L71</f>
        <v>0</v>
      </c>
      <c r="L84" s="24">
        <f>L68+L69+L70+L71</f>
        <v>0</v>
      </c>
      <c r="M84" s="10" t="s">
        <v>181</v>
      </c>
      <c r="N84" s="55"/>
      <c r="R84" s="55"/>
    </row>
    <row r="85" spans="1:18" ht="13.5" hidden="1" customHeight="1" x14ac:dyDescent="0.15">
      <c r="A85" s="88"/>
      <c r="B85" s="51" t="s">
        <v>117</v>
      </c>
      <c r="C85" s="24">
        <f t="shared" si="0"/>
        <v>225</v>
      </c>
      <c r="D85" s="24"/>
      <c r="E85" s="24"/>
      <c r="F85" s="24"/>
      <c r="G85" s="24"/>
      <c r="H85" s="24"/>
      <c r="I85" s="24">
        <f>L54+L64</f>
        <v>0</v>
      </c>
      <c r="J85" s="24">
        <f>L64+L54</f>
        <v>0</v>
      </c>
      <c r="K85" s="24">
        <f>L64+L54</f>
        <v>0</v>
      </c>
      <c r="L85" s="52">
        <f>L64+L54+L65*0.25</f>
        <v>0</v>
      </c>
      <c r="M85" s="10" t="s">
        <v>181</v>
      </c>
      <c r="N85" s="55"/>
      <c r="R85" s="55"/>
    </row>
    <row r="86" spans="1:18" s="21" customFormat="1" ht="13.5" hidden="1" customHeight="1" x14ac:dyDescent="0.15">
      <c r="A86" s="88"/>
      <c r="B86" s="51" t="s">
        <v>118</v>
      </c>
      <c r="C86" s="24">
        <f t="shared" si="0"/>
        <v>1125</v>
      </c>
      <c r="D86" s="24"/>
      <c r="E86" s="52">
        <f>SUM(L15:L16)+L23+L24+L39*0.5</f>
        <v>0</v>
      </c>
      <c r="F86" s="52">
        <f>SUM(L15:L18)+L23+L24+L39*0.5</f>
        <v>0</v>
      </c>
      <c r="G86" s="52">
        <f>SUM(L15:L18)+L23+L24+L39*0.5+L19</f>
        <v>0</v>
      </c>
      <c r="H86" s="52">
        <f>SUM(L15:L18)+L23+L24+L39*0.5+SUM(L19:L20)</f>
        <v>0</v>
      </c>
      <c r="I86" s="52">
        <f>SUM(L15:L18)+L23+L24+L39*0.5+SUM(L19:L21)</f>
        <v>0</v>
      </c>
      <c r="J86" s="52">
        <f>SUM(L15:L18)+L23+L24+L39*0.5+SUM(L19:L22)+L44*0.5</f>
        <v>0</v>
      </c>
      <c r="K86" s="52">
        <f>SUM(L15:L18)+L23+L24+L39*0.5+SUM(L19:L22)+L44*0.5</f>
        <v>0</v>
      </c>
      <c r="L86" s="52">
        <f>SUM(L15:L18)+L23+L24+L39*0.5+SUM(L19:L22)+L44*0.5+L65*0.25</f>
        <v>0</v>
      </c>
      <c r="M86" s="10" t="s">
        <v>181</v>
      </c>
      <c r="N86" s="24"/>
      <c r="R86" s="24"/>
    </row>
    <row r="87" spans="1:18" s="21" customFormat="1" ht="13.5" hidden="1" customHeight="1" x14ac:dyDescent="0.15">
      <c r="A87" s="88"/>
      <c r="B87" s="51" t="s">
        <v>119</v>
      </c>
      <c r="C87" s="24">
        <f t="shared" si="0"/>
        <v>45</v>
      </c>
      <c r="D87" s="24"/>
      <c r="E87" s="24"/>
      <c r="F87" s="24"/>
      <c r="G87" s="24"/>
      <c r="H87" s="24"/>
      <c r="I87" s="24"/>
      <c r="J87" s="52">
        <f>L44*0.25</f>
        <v>0</v>
      </c>
      <c r="K87" s="52">
        <f>L44*0.25</f>
        <v>0</v>
      </c>
      <c r="L87" s="52">
        <f>L44*0.25+L65*0.2</f>
        <v>0</v>
      </c>
      <c r="M87" s="10" t="s">
        <v>181</v>
      </c>
      <c r="N87" s="24"/>
      <c r="R87" s="24"/>
    </row>
    <row r="88" spans="1:18" s="21" customFormat="1" ht="13.5" hidden="1" customHeight="1" x14ac:dyDescent="0.15">
      <c r="A88" s="88"/>
      <c r="B88" s="51" t="s">
        <v>120</v>
      </c>
      <c r="C88" s="24">
        <f t="shared" si="0"/>
        <v>145</v>
      </c>
      <c r="D88" s="24"/>
      <c r="E88" s="53"/>
      <c r="F88" s="53"/>
      <c r="G88" s="53">
        <f>L42*0.4</f>
        <v>0</v>
      </c>
      <c r="H88" s="53">
        <f>L42*0.4</f>
        <v>0</v>
      </c>
      <c r="I88" s="53">
        <f>L42*0.4</f>
        <v>0</v>
      </c>
      <c r="J88" s="53">
        <f>L42*0.4+L57</f>
        <v>0</v>
      </c>
      <c r="K88" s="53">
        <f>L42*0.4+L57</f>
        <v>0</v>
      </c>
      <c r="L88" s="53">
        <f>L42*0.4+L57+L65*0.05</f>
        <v>0</v>
      </c>
      <c r="M88" s="10" t="s">
        <v>181</v>
      </c>
      <c r="N88" s="24"/>
      <c r="R88" s="24"/>
    </row>
    <row r="89" spans="1:18" s="21" customFormat="1" ht="13.5" hidden="1" customHeight="1" x14ac:dyDescent="0.15">
      <c r="B89" s="23"/>
      <c r="C89" s="24"/>
      <c r="D89" s="24"/>
      <c r="E89" s="24"/>
      <c r="F89" s="24"/>
      <c r="G89" s="24"/>
      <c r="H89" s="24"/>
      <c r="I89" s="24"/>
      <c r="J89" s="24"/>
      <c r="K89" s="24"/>
      <c r="L89" s="24"/>
      <c r="N89" s="24"/>
      <c r="R89" s="24"/>
    </row>
    <row r="90" spans="1:18" s="21" customFormat="1" ht="13.5" hidden="1" customHeight="1" x14ac:dyDescent="0.15">
      <c r="B90" s="22"/>
      <c r="E90" s="21" t="s">
        <v>130</v>
      </c>
      <c r="F90" s="21" t="s">
        <v>131</v>
      </c>
      <c r="G90" s="21" t="s">
        <v>132</v>
      </c>
      <c r="H90" s="21" t="s">
        <v>133</v>
      </c>
      <c r="I90" s="21" t="s">
        <v>134</v>
      </c>
      <c r="J90" s="21" t="s">
        <v>135</v>
      </c>
      <c r="K90" s="21" t="s">
        <v>136</v>
      </c>
      <c r="L90" s="21" t="s">
        <v>137</v>
      </c>
      <c r="N90" s="24"/>
      <c r="R90" s="24"/>
    </row>
    <row r="91" spans="1:18" s="21" customFormat="1" ht="13.5" hidden="1" customHeight="1" x14ac:dyDescent="0.15">
      <c r="A91" s="88" t="s">
        <v>121</v>
      </c>
      <c r="B91" s="23" t="s">
        <v>110</v>
      </c>
      <c r="C91" s="24">
        <f>L104</f>
        <v>600</v>
      </c>
      <c r="D91" s="24"/>
      <c r="E91" s="24">
        <f>K14</f>
        <v>360</v>
      </c>
      <c r="F91" s="24">
        <f>K14</f>
        <v>360</v>
      </c>
      <c r="G91" s="24">
        <f>K14</f>
        <v>360</v>
      </c>
      <c r="H91" s="24">
        <f>K14</f>
        <v>360</v>
      </c>
      <c r="I91" s="24">
        <f>K14</f>
        <v>360</v>
      </c>
      <c r="J91" s="24">
        <f>K14</f>
        <v>360</v>
      </c>
      <c r="K91" s="24">
        <f>K14</f>
        <v>360</v>
      </c>
      <c r="L91" s="24">
        <f>K14</f>
        <v>360</v>
      </c>
      <c r="M91" s="10" t="s">
        <v>181</v>
      </c>
      <c r="N91" s="24"/>
      <c r="R91" s="24"/>
    </row>
    <row r="92" spans="1:18" s="21" customFormat="1" ht="13.5" hidden="1" customHeight="1" x14ac:dyDescent="0.15">
      <c r="A92" s="88"/>
      <c r="B92" s="23" t="s">
        <v>111</v>
      </c>
      <c r="C92" s="24">
        <f t="shared" ref="C92:C101" si="1">L105</f>
        <v>100</v>
      </c>
      <c r="D92" s="24"/>
      <c r="E92" s="24"/>
      <c r="F92" s="24"/>
      <c r="G92" s="24"/>
      <c r="H92" s="24"/>
      <c r="I92" s="24"/>
      <c r="J92" s="24"/>
      <c r="K92" s="24">
        <f>K66</f>
        <v>60</v>
      </c>
      <c r="L92" s="24">
        <f>K66</f>
        <v>60</v>
      </c>
      <c r="M92" s="10" t="s">
        <v>181</v>
      </c>
      <c r="N92" s="24"/>
      <c r="R92" s="24"/>
    </row>
    <row r="93" spans="1:18" s="21" customFormat="1" ht="13.5" hidden="1" customHeight="1" x14ac:dyDescent="0.15">
      <c r="A93" s="88"/>
      <c r="B93" s="51" t="s">
        <v>112</v>
      </c>
      <c r="C93" s="24">
        <f t="shared" si="1"/>
        <v>100</v>
      </c>
      <c r="D93" s="24"/>
      <c r="E93" s="24">
        <f>K39*0.5</f>
        <v>30</v>
      </c>
      <c r="F93" s="24">
        <f>K39*0.5</f>
        <v>30</v>
      </c>
      <c r="G93" s="24">
        <f>K39*0.5</f>
        <v>30</v>
      </c>
      <c r="H93" s="24">
        <f>K39*0.5</f>
        <v>30</v>
      </c>
      <c r="I93" s="24">
        <f>K39*0.5</f>
        <v>30</v>
      </c>
      <c r="J93" s="24">
        <f>K39*0.5+K44*0.25</f>
        <v>45</v>
      </c>
      <c r="K93" s="24">
        <f>K39*0.5+K44*0.25</f>
        <v>45</v>
      </c>
      <c r="L93" s="24">
        <f>K39*0.5+K44*0.25+K65*0.25</f>
        <v>60</v>
      </c>
      <c r="M93" s="10" t="s">
        <v>181</v>
      </c>
      <c r="N93" s="24"/>
      <c r="R93" s="24"/>
    </row>
    <row r="94" spans="1:18" s="21" customFormat="1" ht="13.5" hidden="1" customHeight="1" x14ac:dyDescent="0.15">
      <c r="A94" s="88"/>
      <c r="B94" s="23" t="s">
        <v>113</v>
      </c>
      <c r="C94" s="24">
        <f t="shared" si="1"/>
        <v>900</v>
      </c>
      <c r="D94" s="24"/>
      <c r="E94" s="24">
        <f>K26+K28+K30+K32</f>
        <v>240</v>
      </c>
      <c r="F94" s="24">
        <f>K26+K28+K30+K27+K29+K31+K32</f>
        <v>420</v>
      </c>
      <c r="G94" s="24">
        <f>K26+K28+K30+K27+K29+K31+K32+K47</f>
        <v>480</v>
      </c>
      <c r="H94" s="24">
        <f>K26+K28+K30+K27+K29+K31+K32+K47</f>
        <v>480</v>
      </c>
      <c r="I94" s="24">
        <f>K26+K28+K30+K27+K29+K31+K32+K47+K61</f>
        <v>540</v>
      </c>
      <c r="J94" s="24">
        <f>K26+K28+K30+K27+K29+K31+K32+K47+K61</f>
        <v>540</v>
      </c>
      <c r="K94" s="24">
        <f>K26+K28+K30+K27+K29+K31+K32+K47+K61</f>
        <v>540</v>
      </c>
      <c r="L94" s="24">
        <f>K26+K28+K30+K27+K29+K31+K32+K47+K61</f>
        <v>540</v>
      </c>
      <c r="M94" s="10" t="s">
        <v>181</v>
      </c>
      <c r="N94" s="24"/>
      <c r="R94" s="24"/>
    </row>
    <row r="95" spans="1:18" s="21" customFormat="1" ht="13.5" hidden="1" customHeight="1" x14ac:dyDescent="0.15">
      <c r="A95" s="88"/>
      <c r="B95" s="51" t="s">
        <v>114</v>
      </c>
      <c r="C95" s="24">
        <f t="shared" si="1"/>
        <v>1360</v>
      </c>
      <c r="D95" s="24"/>
      <c r="E95" s="24">
        <f>K34+K36</f>
        <v>120</v>
      </c>
      <c r="F95" s="24">
        <f>K34+K36+K38+K35+K37</f>
        <v>300</v>
      </c>
      <c r="G95" s="24">
        <f>K34+K36+K38+K35+K37+K40+K42*0.6+K51+K50</f>
        <v>516</v>
      </c>
      <c r="H95" s="24">
        <f>K34+K36+K38+K35+K37+K40+K51+K50+K42*0.6+K41+K52</f>
        <v>636</v>
      </c>
      <c r="I95" s="24">
        <f>K34+K36+K38+K35+K37+K40+K51+K50+K42*0.6+K41+K52+K59+K55+K58</f>
        <v>816</v>
      </c>
      <c r="J95" s="24">
        <f>K34+K36+K38+K35+K37+K40+K51+K50+K42*0.6+K41+K52+K59+K55+K58</f>
        <v>816</v>
      </c>
      <c r="K95" s="24">
        <f>K34+K36+K38+K35+K37+K40+K51+K50+K42*0.6+K41+K52+K59+K55+K58</f>
        <v>816</v>
      </c>
      <c r="L95" s="24">
        <f>K34+K36+K38+K35+K37+K40+K51+K50+K42*0.6+K41+K52+K59+K55+K58</f>
        <v>816</v>
      </c>
      <c r="M95" s="10" t="s">
        <v>181</v>
      </c>
      <c r="N95" s="24"/>
      <c r="R95" s="24"/>
    </row>
    <row r="96" spans="1:18" s="21" customFormat="1" ht="13.5" hidden="1" customHeight="1" x14ac:dyDescent="0.15">
      <c r="A96" s="88"/>
      <c r="B96" s="23" t="s">
        <v>115</v>
      </c>
      <c r="C96" s="24">
        <f t="shared" si="1"/>
        <v>900</v>
      </c>
      <c r="D96" s="24"/>
      <c r="E96" s="24"/>
      <c r="F96" s="24"/>
      <c r="G96" s="24">
        <f>K43+K49</f>
        <v>120</v>
      </c>
      <c r="H96" s="24">
        <f>K43+K49+K48+K46</f>
        <v>240</v>
      </c>
      <c r="I96" s="24">
        <f>K43+K49+K48+K46+K63+K53+K56</f>
        <v>420</v>
      </c>
      <c r="J96" s="24">
        <f>K43+K49+K48+K46+K63+K56+K53+K60+K62</f>
        <v>540</v>
      </c>
      <c r="K96" s="24">
        <f>K43+K49+K48+K46+K63+K56+K53+K60+K62</f>
        <v>540</v>
      </c>
      <c r="L96" s="24">
        <f>K43+K49+K48+K46+K63+K56+K53+K60+K62</f>
        <v>540</v>
      </c>
      <c r="M96" s="10" t="s">
        <v>181</v>
      </c>
      <c r="N96" s="24"/>
      <c r="R96" s="24"/>
    </row>
    <row r="97" spans="1:18" s="21" customFormat="1" ht="13.5" hidden="1" customHeight="1" x14ac:dyDescent="0.15">
      <c r="A97" s="88"/>
      <c r="B97" s="23" t="s">
        <v>116</v>
      </c>
      <c r="C97" s="24">
        <f t="shared" si="1"/>
        <v>200</v>
      </c>
      <c r="D97" s="24"/>
      <c r="E97" s="24"/>
      <c r="F97" s="24"/>
      <c r="G97" s="24"/>
      <c r="H97" s="24"/>
      <c r="I97" s="24">
        <v>120</v>
      </c>
      <c r="J97" s="24">
        <v>120</v>
      </c>
      <c r="K97" s="24">
        <v>120</v>
      </c>
      <c r="L97" s="24">
        <v>120</v>
      </c>
      <c r="M97" s="10" t="s">
        <v>181</v>
      </c>
      <c r="N97" s="24"/>
      <c r="R97" s="24"/>
    </row>
    <row r="98" spans="1:18" s="21" customFormat="1" ht="13.5" hidden="1" customHeight="1" x14ac:dyDescent="0.15">
      <c r="A98" s="88"/>
      <c r="B98" s="51" t="s">
        <v>117</v>
      </c>
      <c r="C98" s="24">
        <f t="shared" si="1"/>
        <v>225</v>
      </c>
      <c r="D98" s="24"/>
      <c r="E98" s="24"/>
      <c r="F98" s="24"/>
      <c r="G98" s="24"/>
      <c r="H98" s="24"/>
      <c r="I98" s="24">
        <f>K54+K64</f>
        <v>120</v>
      </c>
      <c r="J98" s="24">
        <f>K64+K54</f>
        <v>120</v>
      </c>
      <c r="K98" s="24">
        <f>K64+K54</f>
        <v>120</v>
      </c>
      <c r="L98" s="24">
        <f>K64+K54+K65*0.25</f>
        <v>135</v>
      </c>
      <c r="M98" s="10" t="s">
        <v>181</v>
      </c>
      <c r="N98" s="24"/>
      <c r="R98" s="24"/>
    </row>
    <row r="99" spans="1:18" s="21" customFormat="1" ht="13.5" hidden="1" customHeight="1" x14ac:dyDescent="0.15">
      <c r="A99" s="88"/>
      <c r="B99" s="51" t="s">
        <v>118</v>
      </c>
      <c r="C99" s="24">
        <f t="shared" si="1"/>
        <v>1125</v>
      </c>
      <c r="D99" s="24"/>
      <c r="E99" s="24">
        <f>SUM(K15:K16)+K23+K24+K39*0.5</f>
        <v>270</v>
      </c>
      <c r="F99" s="24">
        <f>SUM(K15:K18)+K23+K24+K39*0.5</f>
        <v>390</v>
      </c>
      <c r="G99" s="24">
        <f>SUM(K15:K18)+K23+K24+K39*0.5+K19</f>
        <v>450</v>
      </c>
      <c r="H99" s="24">
        <f>SUM(K15:K18)+K23+K24+K39*0.5+SUM(K19:K20)</f>
        <v>510</v>
      </c>
      <c r="I99" s="24">
        <f>SUM(K15:K18)+K23+K24+K39*0.5+SUM(K19:K21)</f>
        <v>570</v>
      </c>
      <c r="J99" s="24">
        <f>SUM(K15:K18)+K23+K24+K39*0.5+SUM(K19:K22)+K44*0.5</f>
        <v>660</v>
      </c>
      <c r="K99" s="24">
        <f>SUM(K15:K18)+K23+K24+K39*0.5+SUM(K19:K22)+K44*0.5</f>
        <v>660</v>
      </c>
      <c r="L99" s="24">
        <f>SUM(K15:K18)+K23+K24+K39*0.5+SUM(K19:K22)+K44*0.5+K65*0.25</f>
        <v>675</v>
      </c>
      <c r="M99" s="10" t="s">
        <v>181</v>
      </c>
      <c r="N99" s="24"/>
      <c r="R99" s="24"/>
    </row>
    <row r="100" spans="1:18" s="21" customFormat="1" ht="13.5" hidden="1" customHeight="1" x14ac:dyDescent="0.15">
      <c r="A100" s="88"/>
      <c r="B100" s="51" t="s">
        <v>119</v>
      </c>
      <c r="C100" s="24">
        <f t="shared" si="1"/>
        <v>45</v>
      </c>
      <c r="D100" s="24"/>
      <c r="E100" s="24"/>
      <c r="F100" s="24"/>
      <c r="G100" s="24"/>
      <c r="H100" s="24"/>
      <c r="I100" s="24"/>
      <c r="J100" s="24">
        <f>K44*0.25</f>
        <v>15</v>
      </c>
      <c r="K100" s="24">
        <f>K44*0.25</f>
        <v>15</v>
      </c>
      <c r="L100" s="24">
        <f>K44*0.25+K65*0.2</f>
        <v>27</v>
      </c>
      <c r="M100" s="10" t="s">
        <v>181</v>
      </c>
      <c r="N100" s="24"/>
      <c r="R100" s="24"/>
    </row>
    <row r="101" spans="1:18" s="21" customFormat="1" ht="13.5" hidden="1" customHeight="1" x14ac:dyDescent="0.15">
      <c r="A101" s="88"/>
      <c r="B101" s="51" t="s">
        <v>120</v>
      </c>
      <c r="C101" s="24">
        <f t="shared" si="1"/>
        <v>145</v>
      </c>
      <c r="D101" s="24"/>
      <c r="E101" s="24"/>
      <c r="F101" s="24"/>
      <c r="G101" s="24">
        <f>K42*0.4</f>
        <v>24</v>
      </c>
      <c r="H101" s="24">
        <f>K42*0.4</f>
        <v>24</v>
      </c>
      <c r="I101" s="24">
        <f>K42*0.4</f>
        <v>24</v>
      </c>
      <c r="J101" s="24">
        <f>K42*0.4+K57</f>
        <v>84</v>
      </c>
      <c r="K101" s="24">
        <f>K42*0.4+K57</f>
        <v>84</v>
      </c>
      <c r="L101" s="24">
        <f>K42*0.4+K57+K65*0.05</f>
        <v>87</v>
      </c>
      <c r="M101" s="10" t="s">
        <v>181</v>
      </c>
      <c r="N101" s="24"/>
      <c r="R101" s="24"/>
    </row>
    <row r="102" spans="1:18" s="21" customFormat="1" ht="13.5" hidden="1" customHeight="1" x14ac:dyDescent="0.15">
      <c r="B102" s="23"/>
      <c r="C102" s="24"/>
      <c r="D102" s="24"/>
      <c r="E102" s="24"/>
      <c r="F102" s="24"/>
      <c r="G102" s="24"/>
      <c r="H102" s="24"/>
      <c r="I102" s="24"/>
      <c r="J102" s="24"/>
      <c r="K102" s="24"/>
      <c r="L102" s="24"/>
      <c r="N102" s="24"/>
      <c r="R102" s="24"/>
    </row>
    <row r="103" spans="1:18" s="21" customFormat="1" ht="13.5" hidden="1" customHeight="1" x14ac:dyDescent="0.15">
      <c r="B103" s="23"/>
      <c r="C103" s="24"/>
      <c r="D103" s="24"/>
      <c r="E103" s="24" t="s">
        <v>138</v>
      </c>
      <c r="F103" s="24" t="s">
        <v>139</v>
      </c>
      <c r="G103" s="24" t="s">
        <v>145</v>
      </c>
      <c r="H103" s="24" t="s">
        <v>144</v>
      </c>
      <c r="I103" s="24" t="s">
        <v>143</v>
      </c>
      <c r="J103" s="24" t="s">
        <v>142</v>
      </c>
      <c r="K103" s="24" t="s">
        <v>141</v>
      </c>
      <c r="L103" s="24" t="s">
        <v>140</v>
      </c>
      <c r="N103" s="24"/>
      <c r="R103" s="24"/>
    </row>
    <row r="104" spans="1:18" s="21" customFormat="1" ht="13.5" hidden="1" customHeight="1" x14ac:dyDescent="0.15">
      <c r="A104" s="88" t="s">
        <v>106</v>
      </c>
      <c r="B104" s="23" t="s">
        <v>110</v>
      </c>
      <c r="C104" s="24">
        <f>L104</f>
        <v>600</v>
      </c>
      <c r="D104" s="24"/>
      <c r="E104" s="24">
        <f>J14</f>
        <v>600</v>
      </c>
      <c r="F104" s="24">
        <f>J14</f>
        <v>600</v>
      </c>
      <c r="G104" s="24">
        <f>J14</f>
        <v>600</v>
      </c>
      <c r="H104" s="24">
        <f>J14</f>
        <v>600</v>
      </c>
      <c r="I104" s="24">
        <f>J14</f>
        <v>600</v>
      </c>
      <c r="J104" s="24">
        <f>J14</f>
        <v>600</v>
      </c>
      <c r="K104" s="24">
        <f>J14</f>
        <v>600</v>
      </c>
      <c r="L104" s="24">
        <f>J14</f>
        <v>600</v>
      </c>
      <c r="M104" s="10" t="s">
        <v>181</v>
      </c>
      <c r="N104" s="24"/>
      <c r="R104" s="24"/>
    </row>
    <row r="105" spans="1:18" s="21" customFormat="1" ht="13.5" hidden="1" customHeight="1" x14ac:dyDescent="0.15">
      <c r="A105" s="88"/>
      <c r="B105" s="23" t="s">
        <v>111</v>
      </c>
      <c r="C105" s="24">
        <f>L105</f>
        <v>100</v>
      </c>
      <c r="D105" s="24"/>
      <c r="E105" s="24"/>
      <c r="F105" s="24"/>
      <c r="G105" s="24"/>
      <c r="H105" s="24"/>
      <c r="I105" s="24"/>
      <c r="J105" s="24"/>
      <c r="K105" s="24">
        <f>J66</f>
        <v>100</v>
      </c>
      <c r="L105" s="24">
        <f>J66</f>
        <v>100</v>
      </c>
      <c r="M105" s="10" t="s">
        <v>181</v>
      </c>
      <c r="N105" s="24"/>
      <c r="R105" s="24"/>
    </row>
    <row r="106" spans="1:18" s="21" customFormat="1" ht="13.5" hidden="1" customHeight="1" x14ac:dyDescent="0.15">
      <c r="A106" s="88"/>
      <c r="B106" s="51" t="s">
        <v>112</v>
      </c>
      <c r="C106" s="24">
        <f>L106</f>
        <v>100</v>
      </c>
      <c r="D106" s="24"/>
      <c r="E106" s="24">
        <f>J39*0.5</f>
        <v>50</v>
      </c>
      <c r="F106" s="24">
        <f>J39*0.5</f>
        <v>50</v>
      </c>
      <c r="G106" s="24">
        <f>J39*0.5</f>
        <v>50</v>
      </c>
      <c r="H106" s="24">
        <f>J39*0.5</f>
        <v>50</v>
      </c>
      <c r="I106" s="24">
        <f>J39*0.5</f>
        <v>50</v>
      </c>
      <c r="J106" s="24">
        <f>J39*0.5+J44*0.25</f>
        <v>75</v>
      </c>
      <c r="K106" s="24">
        <f>J39*0.5+J44*0.25</f>
        <v>75</v>
      </c>
      <c r="L106" s="24">
        <f>J39*0.5+J44*0.25+J65*0.25</f>
        <v>100</v>
      </c>
      <c r="M106" s="10" t="s">
        <v>181</v>
      </c>
      <c r="N106" s="24"/>
      <c r="R106" s="24"/>
    </row>
    <row r="107" spans="1:18" s="21" customFormat="1" ht="13.5" hidden="1" customHeight="1" x14ac:dyDescent="0.15">
      <c r="A107" s="88"/>
      <c r="B107" s="23" t="s">
        <v>113</v>
      </c>
      <c r="C107" s="24">
        <f t="shared" ref="C107:C114" si="2">L107</f>
        <v>900</v>
      </c>
      <c r="D107" s="24"/>
      <c r="E107" s="24">
        <f>J26+J28+J30+J32</f>
        <v>400</v>
      </c>
      <c r="F107" s="24">
        <f>J26+J28+J30+J27+J29+J31+J32</f>
        <v>700</v>
      </c>
      <c r="G107" s="24">
        <f>J26+J28+J30+J27+J29+J31+J32+J47</f>
        <v>800</v>
      </c>
      <c r="H107" s="24">
        <f>J26+J28+J30+J27+J29+J31+J32+J47</f>
        <v>800</v>
      </c>
      <c r="I107" s="24">
        <f>J26+J28+J30+J27+J29+J31+J32+J47+J61</f>
        <v>900</v>
      </c>
      <c r="J107" s="24">
        <f>J26+J28+J30+J27+J29+J31+J32+J47+J61</f>
        <v>900</v>
      </c>
      <c r="K107" s="24">
        <f>J26+J28+J30+J27+J29+J31+J32+J47+J61</f>
        <v>900</v>
      </c>
      <c r="L107" s="24">
        <f>J26+J28+J30+J27+J29+J31+J32+J47+J61</f>
        <v>900</v>
      </c>
      <c r="M107" s="10" t="s">
        <v>181</v>
      </c>
      <c r="N107" s="24"/>
      <c r="R107" s="24"/>
    </row>
    <row r="108" spans="1:18" s="21" customFormat="1" ht="13.5" hidden="1" customHeight="1" x14ac:dyDescent="0.15">
      <c r="A108" s="88"/>
      <c r="B108" s="51" t="s">
        <v>114</v>
      </c>
      <c r="C108" s="24">
        <f t="shared" si="2"/>
        <v>1360</v>
      </c>
      <c r="D108" s="24"/>
      <c r="E108" s="24">
        <f>J34+J36</f>
        <v>200</v>
      </c>
      <c r="F108" s="24">
        <f>J34+J36+J38+J35+J37</f>
        <v>500</v>
      </c>
      <c r="G108" s="24">
        <f>J34+J36+J38+J35+J37+J40+J42*0.6+J51+J50</f>
        <v>860</v>
      </c>
      <c r="H108" s="24">
        <f>J34+J36+J38+J35+J37+J40+J51+J50+J42*0.6+J41+J52</f>
        <v>1060</v>
      </c>
      <c r="I108" s="24">
        <f>J34+J36+J38+J35+J37+J40+J51+J50+J42*0.6+J41+J52+J59+J55+J58</f>
        <v>1360</v>
      </c>
      <c r="J108" s="24">
        <f>J34+J36+J38+J35+J37+J40+J51+J50+J42*0.6+J41+J52+J59+J55+J58</f>
        <v>1360</v>
      </c>
      <c r="K108" s="24">
        <f>J34+J36+J38+J35+J37+J40+J51+J50+J42*0.6+J41+J52+J59+J55+J58</f>
        <v>1360</v>
      </c>
      <c r="L108" s="24">
        <f>J34+J36+J38+J35+J37+J40+J51+J50+J42*0.6+J41+J52+J59+J55+J58</f>
        <v>1360</v>
      </c>
      <c r="M108" s="10" t="s">
        <v>181</v>
      </c>
      <c r="N108" s="24"/>
      <c r="R108" s="24"/>
    </row>
    <row r="109" spans="1:18" s="21" customFormat="1" ht="13.5" hidden="1" customHeight="1" x14ac:dyDescent="0.15">
      <c r="A109" s="88"/>
      <c r="B109" s="23" t="s">
        <v>115</v>
      </c>
      <c r="C109" s="24">
        <f t="shared" si="2"/>
        <v>900</v>
      </c>
      <c r="D109" s="24"/>
      <c r="E109" s="24"/>
      <c r="F109" s="24"/>
      <c r="G109" s="24">
        <f>J43+J49</f>
        <v>200</v>
      </c>
      <c r="H109" s="24">
        <f>J43+J49+J48+J46</f>
        <v>400</v>
      </c>
      <c r="I109" s="24">
        <f>J43+J49+J48+J46+J63+J53+J56</f>
        <v>700</v>
      </c>
      <c r="J109" s="24">
        <f>J43+J49+J48+J46+J63+J56+J53+J60+J62</f>
        <v>900</v>
      </c>
      <c r="K109" s="24">
        <f>J43+J49+J48+J46+J63+J56+J53+J60+J62</f>
        <v>900</v>
      </c>
      <c r="L109" s="24">
        <f>J43+J49+J48+J46+J63+J56+J53+J60+J62</f>
        <v>900</v>
      </c>
      <c r="M109" s="10" t="s">
        <v>181</v>
      </c>
      <c r="N109" s="24"/>
      <c r="R109" s="24"/>
    </row>
    <row r="110" spans="1:18" s="21" customFormat="1" ht="13.5" hidden="1" customHeight="1" x14ac:dyDescent="0.15">
      <c r="A110" s="88"/>
      <c r="B110" s="23" t="s">
        <v>116</v>
      </c>
      <c r="C110" s="24">
        <f t="shared" si="2"/>
        <v>200</v>
      </c>
      <c r="D110" s="24"/>
      <c r="E110" s="24"/>
      <c r="F110" s="24"/>
      <c r="G110" s="24"/>
      <c r="H110" s="24"/>
      <c r="I110" s="24">
        <v>200</v>
      </c>
      <c r="J110" s="24">
        <v>200</v>
      </c>
      <c r="K110" s="24">
        <v>200</v>
      </c>
      <c r="L110" s="24">
        <v>200</v>
      </c>
      <c r="M110" s="10" t="s">
        <v>181</v>
      </c>
      <c r="N110" s="24"/>
      <c r="R110" s="24"/>
    </row>
    <row r="111" spans="1:18" ht="13.5" hidden="1" customHeight="1" x14ac:dyDescent="0.15">
      <c r="A111" s="88"/>
      <c r="B111" s="51" t="s">
        <v>117</v>
      </c>
      <c r="C111" s="24">
        <f t="shared" si="2"/>
        <v>225</v>
      </c>
      <c r="D111" s="24"/>
      <c r="E111" s="24"/>
      <c r="F111" s="24"/>
      <c r="G111" s="24"/>
      <c r="H111" s="24"/>
      <c r="I111" s="24">
        <f>J54+J64</f>
        <v>200</v>
      </c>
      <c r="J111" s="24">
        <f>J64+J54</f>
        <v>200</v>
      </c>
      <c r="K111" s="24">
        <f>J64+J54</f>
        <v>200</v>
      </c>
      <c r="L111" s="52">
        <f>J64+J54+J65*0.25</f>
        <v>225</v>
      </c>
      <c r="M111" s="10" t="s">
        <v>181</v>
      </c>
      <c r="N111" s="55"/>
      <c r="R111" s="55"/>
    </row>
    <row r="112" spans="1:18" ht="13.5" hidden="1" customHeight="1" x14ac:dyDescent="0.15">
      <c r="A112" s="88"/>
      <c r="B112" s="51" t="s">
        <v>118</v>
      </c>
      <c r="C112" s="24">
        <f t="shared" si="2"/>
        <v>1125</v>
      </c>
      <c r="D112" s="24"/>
      <c r="E112" s="52">
        <f>SUM(J15:J16)+J23+J24+J39*0.5</f>
        <v>450</v>
      </c>
      <c r="F112" s="52">
        <f>SUM(J15:J18)+J23+J24+J39*0.5</f>
        <v>650</v>
      </c>
      <c r="G112" s="52">
        <f>SUM(J15:J18)+J23+J24+J39*0.5+J19</f>
        <v>750</v>
      </c>
      <c r="H112" s="52">
        <f>SUM(J15:J18)+J23+J24+J39*0.5+SUM(J19:J20)</f>
        <v>850</v>
      </c>
      <c r="I112" s="52">
        <f>SUM(J15:J18)+J23+J24+J39*0.5+SUM(J19:J21)</f>
        <v>950</v>
      </c>
      <c r="J112" s="52">
        <f>SUM(J15:J18)+J23+J24+J39*0.5+SUM(J19:J22)+J44*0.5</f>
        <v>1100</v>
      </c>
      <c r="K112" s="52">
        <f>SUM(J15:J18)+J23+J24+J39*0.5+SUM(J19:J22)+J44*0.5</f>
        <v>1100</v>
      </c>
      <c r="L112" s="52">
        <f>SUM(J15:J18)+J23+J24+J39*0.5+SUM(J19:J22)+J44*0.5+J65*0.25</f>
        <v>1125</v>
      </c>
      <c r="M112" s="10" t="s">
        <v>181</v>
      </c>
      <c r="N112" s="55"/>
      <c r="R112" s="55"/>
    </row>
    <row r="113" spans="1:18" ht="13.5" hidden="1" customHeight="1" x14ac:dyDescent="0.15">
      <c r="A113" s="88"/>
      <c r="B113" s="51" t="s">
        <v>119</v>
      </c>
      <c r="C113" s="24">
        <f t="shared" si="2"/>
        <v>45</v>
      </c>
      <c r="D113" s="24"/>
      <c r="E113" s="24"/>
      <c r="F113" s="24"/>
      <c r="G113" s="24"/>
      <c r="H113" s="24"/>
      <c r="I113" s="24"/>
      <c r="J113" s="52">
        <f>J44*0.25</f>
        <v>25</v>
      </c>
      <c r="K113" s="52">
        <f>J44*0.25</f>
        <v>25</v>
      </c>
      <c r="L113" s="52">
        <f>J44*0.25+J65*0.2</f>
        <v>45</v>
      </c>
      <c r="M113" s="10" t="s">
        <v>181</v>
      </c>
      <c r="N113" s="55"/>
      <c r="R113" s="55"/>
    </row>
    <row r="114" spans="1:18" ht="13.5" hidden="1" customHeight="1" x14ac:dyDescent="0.15">
      <c r="A114" s="88"/>
      <c r="B114" s="51" t="s">
        <v>120</v>
      </c>
      <c r="C114" s="24">
        <f t="shared" si="2"/>
        <v>145</v>
      </c>
      <c r="D114" s="21"/>
      <c r="E114" s="53"/>
      <c r="F114" s="53"/>
      <c r="G114" s="53">
        <f>J42*0.4</f>
        <v>40</v>
      </c>
      <c r="H114" s="53">
        <f>J42*0.4</f>
        <v>40</v>
      </c>
      <c r="I114" s="53">
        <f>J42*0.4</f>
        <v>40</v>
      </c>
      <c r="J114" s="53">
        <f>J42*0.4+J57</f>
        <v>140</v>
      </c>
      <c r="K114" s="53">
        <f>J42*0.4+J57</f>
        <v>140</v>
      </c>
      <c r="L114" s="53">
        <f>J42*0.4+J57+J65*0.05</f>
        <v>145</v>
      </c>
      <c r="M114" s="10" t="s">
        <v>181</v>
      </c>
      <c r="N114" s="55"/>
      <c r="R114" s="55"/>
    </row>
    <row r="115" spans="1:18" ht="13.5" hidden="1" customHeight="1" x14ac:dyDescent="0.15">
      <c r="C115" s="10"/>
      <c r="N115" s="55"/>
      <c r="R115" s="55"/>
    </row>
    <row r="116" spans="1:18" ht="13.5" hidden="1" customHeight="1" x14ac:dyDescent="0.15">
      <c r="C116" s="10"/>
      <c r="N116" s="55"/>
      <c r="R116" s="55"/>
    </row>
    <row r="117" spans="1:18" ht="13.5" hidden="1" customHeight="1" x14ac:dyDescent="0.15">
      <c r="C117" s="10"/>
      <c r="N117" s="55"/>
      <c r="R117" s="55"/>
    </row>
    <row r="118" spans="1:18" ht="13.5" hidden="1" customHeight="1" x14ac:dyDescent="0.15">
      <c r="A118" s="25"/>
      <c r="C118" s="10"/>
      <c r="N118" s="55"/>
      <c r="R118" s="55"/>
    </row>
    <row r="119" spans="1:18" ht="13.5" hidden="1" customHeight="1" x14ac:dyDescent="0.15">
      <c r="A119" s="25" t="s">
        <v>108</v>
      </c>
      <c r="C119" s="10"/>
      <c r="N119" s="55"/>
      <c r="R119" s="55"/>
    </row>
    <row r="120" spans="1:18" ht="13.5" hidden="1" customHeight="1" x14ac:dyDescent="0.15">
      <c r="A120" s="21"/>
      <c r="B120" s="22"/>
      <c r="C120" s="21"/>
      <c r="D120" s="21"/>
      <c r="E120" s="21" t="s">
        <v>146</v>
      </c>
      <c r="F120" s="21" t="s">
        <v>153</v>
      </c>
      <c r="G120" s="21" t="s">
        <v>152</v>
      </c>
      <c r="H120" s="21" t="s">
        <v>151</v>
      </c>
      <c r="I120" s="21" t="s">
        <v>150</v>
      </c>
      <c r="J120" s="21" t="s">
        <v>149</v>
      </c>
      <c r="K120" s="21" t="s">
        <v>148</v>
      </c>
      <c r="L120" s="21" t="s">
        <v>147</v>
      </c>
      <c r="N120" s="55"/>
      <c r="R120" s="55"/>
    </row>
    <row r="121" spans="1:18" ht="13.5" hidden="1" customHeight="1" x14ac:dyDescent="0.15">
      <c r="A121" s="88" t="s">
        <v>105</v>
      </c>
      <c r="B121" s="23" t="s">
        <v>110</v>
      </c>
      <c r="C121" s="24"/>
      <c r="D121" s="24"/>
      <c r="E121" s="26">
        <f>E78/$C$78</f>
        <v>0</v>
      </c>
      <c r="F121" s="26">
        <f>F78/$C$78</f>
        <v>0</v>
      </c>
      <c r="G121" s="26">
        <f t="shared" ref="G121:L121" si="3">G78/$C$78</f>
        <v>0</v>
      </c>
      <c r="H121" s="26">
        <f t="shared" si="3"/>
        <v>0</v>
      </c>
      <c r="I121" s="26">
        <f t="shared" si="3"/>
        <v>0</v>
      </c>
      <c r="J121" s="26">
        <f t="shared" si="3"/>
        <v>0</v>
      </c>
      <c r="K121" s="26">
        <f t="shared" si="3"/>
        <v>0</v>
      </c>
      <c r="L121" s="26">
        <f t="shared" si="3"/>
        <v>0</v>
      </c>
      <c r="N121" s="55"/>
      <c r="R121" s="55"/>
    </row>
    <row r="122" spans="1:18" ht="13.5" hidden="1" customHeight="1" x14ac:dyDescent="0.15">
      <c r="A122" s="88"/>
      <c r="B122" s="23" t="s">
        <v>111</v>
      </c>
      <c r="C122" s="24"/>
      <c r="D122" s="24"/>
      <c r="E122" s="26"/>
      <c r="F122" s="26"/>
      <c r="G122" s="26"/>
      <c r="H122" s="26"/>
      <c r="I122" s="26"/>
      <c r="J122" s="26"/>
      <c r="K122" s="26">
        <f>K79/$C$79</f>
        <v>0</v>
      </c>
      <c r="L122" s="26">
        <f>L79/$C$79</f>
        <v>0</v>
      </c>
      <c r="N122" s="55"/>
      <c r="R122" s="55"/>
    </row>
    <row r="123" spans="1:18" ht="13.5" hidden="1" customHeight="1" x14ac:dyDescent="0.15">
      <c r="A123" s="88"/>
      <c r="B123" s="51" t="s">
        <v>112</v>
      </c>
      <c r="C123" s="24"/>
      <c r="D123" s="24"/>
      <c r="E123" s="26">
        <f>E80/$C$80</f>
        <v>0</v>
      </c>
      <c r="F123" s="26">
        <f t="shared" ref="F123:L123" si="4">F80/$C$80</f>
        <v>0</v>
      </c>
      <c r="G123" s="26">
        <f t="shared" si="4"/>
        <v>0</v>
      </c>
      <c r="H123" s="26">
        <f t="shared" si="4"/>
        <v>0</v>
      </c>
      <c r="I123" s="26">
        <f t="shared" si="4"/>
        <v>0</v>
      </c>
      <c r="J123" s="26">
        <f t="shared" si="4"/>
        <v>0</v>
      </c>
      <c r="K123" s="26">
        <f t="shared" si="4"/>
        <v>0</v>
      </c>
      <c r="L123" s="26">
        <f t="shared" si="4"/>
        <v>0</v>
      </c>
      <c r="N123" s="55"/>
      <c r="R123" s="55"/>
    </row>
    <row r="124" spans="1:18" ht="13.5" hidden="1" customHeight="1" x14ac:dyDescent="0.15">
      <c r="A124" s="88"/>
      <c r="B124" s="23" t="s">
        <v>113</v>
      </c>
      <c r="C124" s="24"/>
      <c r="D124" s="24"/>
      <c r="E124" s="26">
        <f>E81/$C$81</f>
        <v>0</v>
      </c>
      <c r="F124" s="26">
        <f t="shared" ref="F124:L124" si="5">F81/$C$81</f>
        <v>0</v>
      </c>
      <c r="G124" s="26">
        <f t="shared" si="5"/>
        <v>0</v>
      </c>
      <c r="H124" s="26">
        <f t="shared" si="5"/>
        <v>0</v>
      </c>
      <c r="I124" s="26">
        <f t="shared" si="5"/>
        <v>0</v>
      </c>
      <c r="J124" s="26">
        <f t="shared" si="5"/>
        <v>0</v>
      </c>
      <c r="K124" s="26">
        <f t="shared" si="5"/>
        <v>0</v>
      </c>
      <c r="L124" s="26">
        <f t="shared" si="5"/>
        <v>0</v>
      </c>
      <c r="N124" s="55"/>
      <c r="R124" s="55"/>
    </row>
    <row r="125" spans="1:18" ht="13.5" hidden="1" customHeight="1" x14ac:dyDescent="0.15">
      <c r="A125" s="88"/>
      <c r="B125" s="51" t="s">
        <v>114</v>
      </c>
      <c r="C125" s="24"/>
      <c r="D125" s="24"/>
      <c r="E125" s="26">
        <f>E82/$C$82</f>
        <v>0</v>
      </c>
      <c r="F125" s="26">
        <f t="shared" ref="F125:L125" si="6">F82/$C$82</f>
        <v>0</v>
      </c>
      <c r="G125" s="26">
        <f t="shared" si="6"/>
        <v>0</v>
      </c>
      <c r="H125" s="26">
        <f t="shared" si="6"/>
        <v>0</v>
      </c>
      <c r="I125" s="26">
        <f t="shared" si="6"/>
        <v>0</v>
      </c>
      <c r="J125" s="26">
        <f t="shared" si="6"/>
        <v>0</v>
      </c>
      <c r="K125" s="26">
        <f t="shared" si="6"/>
        <v>0</v>
      </c>
      <c r="L125" s="26">
        <f t="shared" si="6"/>
        <v>0</v>
      </c>
      <c r="N125" s="55"/>
      <c r="R125" s="55"/>
    </row>
    <row r="126" spans="1:18" ht="13.5" hidden="1" customHeight="1" x14ac:dyDescent="0.15">
      <c r="A126" s="88"/>
      <c r="B126" s="23" t="s">
        <v>115</v>
      </c>
      <c r="C126" s="24"/>
      <c r="D126" s="24"/>
      <c r="E126" s="26"/>
      <c r="F126" s="26"/>
      <c r="G126" s="26">
        <f t="shared" ref="G126:L126" si="7">G83/$C$83</f>
        <v>0</v>
      </c>
      <c r="H126" s="26">
        <f t="shared" si="7"/>
        <v>0</v>
      </c>
      <c r="I126" s="26">
        <f t="shared" si="7"/>
        <v>0</v>
      </c>
      <c r="J126" s="26">
        <f t="shared" si="7"/>
        <v>0</v>
      </c>
      <c r="K126" s="26">
        <f t="shared" si="7"/>
        <v>0</v>
      </c>
      <c r="L126" s="26">
        <f t="shared" si="7"/>
        <v>0</v>
      </c>
      <c r="N126" s="55"/>
      <c r="R126" s="55"/>
    </row>
    <row r="127" spans="1:18" ht="13.5" hidden="1" customHeight="1" x14ac:dyDescent="0.15">
      <c r="A127" s="88"/>
      <c r="B127" s="23" t="s">
        <v>116</v>
      </c>
      <c r="C127" s="24"/>
      <c r="D127" s="24"/>
      <c r="E127" s="26"/>
      <c r="F127" s="26"/>
      <c r="G127" s="26"/>
      <c r="H127" s="26"/>
      <c r="I127" s="26">
        <f>I84/$C$84</f>
        <v>0</v>
      </c>
      <c r="J127" s="26">
        <f t="shared" ref="E127:L127" si="8">J84/$C$84</f>
        <v>0</v>
      </c>
      <c r="K127" s="26">
        <f t="shared" si="8"/>
        <v>0</v>
      </c>
      <c r="L127" s="26">
        <f t="shared" si="8"/>
        <v>0</v>
      </c>
      <c r="N127" s="55"/>
      <c r="R127" s="55"/>
    </row>
    <row r="128" spans="1:18" ht="13.5" hidden="1" customHeight="1" x14ac:dyDescent="0.15">
      <c r="A128" s="88"/>
      <c r="B128" s="51" t="s">
        <v>117</v>
      </c>
      <c r="C128" s="24"/>
      <c r="D128" s="24"/>
      <c r="E128" s="26"/>
      <c r="F128" s="26"/>
      <c r="G128" s="26"/>
      <c r="H128" s="26"/>
      <c r="I128" s="26">
        <f>I85/$C$85</f>
        <v>0</v>
      </c>
      <c r="J128" s="26">
        <f t="shared" ref="E128:L128" si="9">J85/$C$85</f>
        <v>0</v>
      </c>
      <c r="K128" s="26">
        <f t="shared" si="9"/>
        <v>0</v>
      </c>
      <c r="L128" s="26">
        <f t="shared" si="9"/>
        <v>0</v>
      </c>
      <c r="N128" s="55"/>
      <c r="R128" s="55"/>
    </row>
    <row r="129" spans="1:18" ht="13.5" hidden="1" customHeight="1" x14ac:dyDescent="0.15">
      <c r="A129" s="88"/>
      <c r="B129" s="51" t="s">
        <v>118</v>
      </c>
      <c r="C129" s="24"/>
      <c r="D129" s="24"/>
      <c r="E129" s="26">
        <f t="shared" ref="E129:L129" si="10">E86/$C$86</f>
        <v>0</v>
      </c>
      <c r="F129" s="26">
        <f t="shared" si="10"/>
        <v>0</v>
      </c>
      <c r="G129" s="26">
        <f t="shared" si="10"/>
        <v>0</v>
      </c>
      <c r="H129" s="26">
        <f t="shared" si="10"/>
        <v>0</v>
      </c>
      <c r="I129" s="26">
        <f t="shared" si="10"/>
        <v>0</v>
      </c>
      <c r="J129" s="26">
        <f t="shared" si="10"/>
        <v>0</v>
      </c>
      <c r="K129" s="26">
        <f t="shared" si="10"/>
        <v>0</v>
      </c>
      <c r="L129" s="26">
        <f t="shared" si="10"/>
        <v>0</v>
      </c>
      <c r="N129" s="55"/>
      <c r="R129" s="55"/>
    </row>
    <row r="130" spans="1:18" ht="13.5" hidden="1" customHeight="1" x14ac:dyDescent="0.15">
      <c r="A130" s="88"/>
      <c r="B130" s="51" t="s">
        <v>119</v>
      </c>
      <c r="C130" s="24"/>
      <c r="D130" s="24"/>
      <c r="E130" s="26"/>
      <c r="F130" s="26"/>
      <c r="G130" s="26"/>
      <c r="H130" s="26"/>
      <c r="I130" s="26"/>
      <c r="J130" s="26">
        <f t="shared" ref="E130:L130" si="11">J87/$C$87</f>
        <v>0</v>
      </c>
      <c r="K130" s="26">
        <f t="shared" si="11"/>
        <v>0</v>
      </c>
      <c r="L130" s="26">
        <f t="shared" si="11"/>
        <v>0</v>
      </c>
      <c r="N130" s="55"/>
      <c r="R130" s="55"/>
    </row>
    <row r="131" spans="1:18" ht="13.5" hidden="1" customHeight="1" x14ac:dyDescent="0.15">
      <c r="A131" s="88"/>
      <c r="B131" s="51" t="s">
        <v>120</v>
      </c>
      <c r="C131" s="24"/>
      <c r="D131" s="24"/>
      <c r="E131" s="26"/>
      <c r="F131" s="26"/>
      <c r="G131" s="27">
        <f t="shared" ref="G131:L131" si="12">G88/$C$88</f>
        <v>0</v>
      </c>
      <c r="H131" s="27">
        <f t="shared" si="12"/>
        <v>0</v>
      </c>
      <c r="I131" s="27">
        <f t="shared" si="12"/>
        <v>0</v>
      </c>
      <c r="J131" s="27">
        <f t="shared" si="12"/>
        <v>0</v>
      </c>
      <c r="K131" s="27">
        <f t="shared" si="12"/>
        <v>0</v>
      </c>
      <c r="L131" s="27">
        <f t="shared" si="12"/>
        <v>0</v>
      </c>
      <c r="N131" s="55"/>
      <c r="R131" s="55"/>
    </row>
    <row r="132" spans="1:18" ht="13.5" hidden="1" customHeight="1" x14ac:dyDescent="0.15">
      <c r="A132" s="21"/>
      <c r="B132" s="23"/>
      <c r="C132" s="24"/>
      <c r="D132" s="24"/>
      <c r="E132" s="24"/>
      <c r="F132" s="24"/>
      <c r="G132" s="24"/>
      <c r="H132" s="24"/>
      <c r="I132" s="24"/>
      <c r="J132" s="24"/>
      <c r="K132" s="24"/>
      <c r="L132" s="24"/>
      <c r="N132" s="55"/>
      <c r="R132" s="55"/>
    </row>
    <row r="133" spans="1:18" ht="13.5" hidden="1" customHeight="1" x14ac:dyDescent="0.15">
      <c r="A133" s="21"/>
      <c r="B133" s="22"/>
      <c r="C133" s="21"/>
      <c r="D133" s="21"/>
      <c r="E133" s="21" t="s">
        <v>154</v>
      </c>
      <c r="F133" s="21" t="s">
        <v>161</v>
      </c>
      <c r="G133" s="21" t="s">
        <v>160</v>
      </c>
      <c r="H133" s="21" t="s">
        <v>159</v>
      </c>
      <c r="I133" s="21" t="s">
        <v>158</v>
      </c>
      <c r="J133" s="21" t="s">
        <v>157</v>
      </c>
      <c r="K133" s="21" t="s">
        <v>156</v>
      </c>
      <c r="L133" s="21" t="s">
        <v>155</v>
      </c>
      <c r="N133" s="55"/>
      <c r="R133" s="55"/>
    </row>
    <row r="134" spans="1:18" ht="13.5" hidden="1" customHeight="1" x14ac:dyDescent="0.15">
      <c r="A134" s="88" t="s">
        <v>105</v>
      </c>
      <c r="B134" s="23" t="s">
        <v>110</v>
      </c>
      <c r="C134" s="24"/>
      <c r="D134" s="24"/>
      <c r="E134" s="26">
        <f>E91/$C$78</f>
        <v>0.6</v>
      </c>
      <c r="F134" s="26">
        <f t="shared" ref="F134:L134" si="13">F91/$C$78</f>
        <v>0.6</v>
      </c>
      <c r="G134" s="26">
        <f t="shared" si="13"/>
        <v>0.6</v>
      </c>
      <c r="H134" s="26">
        <f t="shared" si="13"/>
        <v>0.6</v>
      </c>
      <c r="I134" s="26">
        <f t="shared" si="13"/>
        <v>0.6</v>
      </c>
      <c r="J134" s="26">
        <f t="shared" si="13"/>
        <v>0.6</v>
      </c>
      <c r="K134" s="26">
        <f t="shared" si="13"/>
        <v>0.6</v>
      </c>
      <c r="L134" s="26">
        <f t="shared" si="13"/>
        <v>0.6</v>
      </c>
      <c r="N134" s="55"/>
      <c r="R134" s="55"/>
    </row>
    <row r="135" spans="1:18" ht="13.5" hidden="1" customHeight="1" x14ac:dyDescent="0.15">
      <c r="A135" s="88"/>
      <c r="B135" s="23" t="s">
        <v>111</v>
      </c>
      <c r="C135" s="24"/>
      <c r="D135" s="24"/>
      <c r="E135" s="26"/>
      <c r="F135" s="26"/>
      <c r="G135" s="26"/>
      <c r="H135" s="26"/>
      <c r="I135" s="26"/>
      <c r="J135" s="26"/>
      <c r="K135" s="26">
        <f>K92/$C$79</f>
        <v>0.6</v>
      </c>
      <c r="L135" s="26">
        <f>L92/$C$79</f>
        <v>0.6</v>
      </c>
      <c r="N135" s="55"/>
      <c r="R135" s="55"/>
    </row>
    <row r="136" spans="1:18" ht="13.5" hidden="1" customHeight="1" x14ac:dyDescent="0.15">
      <c r="A136" s="88"/>
      <c r="B136" s="51" t="s">
        <v>112</v>
      </c>
      <c r="C136" s="24"/>
      <c r="D136" s="24"/>
      <c r="E136" s="26">
        <f>E93/$C$80</f>
        <v>0.3</v>
      </c>
      <c r="F136" s="26">
        <f t="shared" ref="F136:L136" si="14">F93/$C$80</f>
        <v>0.3</v>
      </c>
      <c r="G136" s="26">
        <f t="shared" si="14"/>
        <v>0.3</v>
      </c>
      <c r="H136" s="26">
        <f t="shared" si="14"/>
        <v>0.3</v>
      </c>
      <c r="I136" s="26">
        <f t="shared" si="14"/>
        <v>0.3</v>
      </c>
      <c r="J136" s="26">
        <f t="shared" si="14"/>
        <v>0.45</v>
      </c>
      <c r="K136" s="26">
        <f t="shared" si="14"/>
        <v>0.45</v>
      </c>
      <c r="L136" s="26">
        <f t="shared" si="14"/>
        <v>0.6</v>
      </c>
      <c r="N136" s="55"/>
      <c r="R136" s="55"/>
    </row>
    <row r="137" spans="1:18" ht="13.5" hidden="1" customHeight="1" x14ac:dyDescent="0.15">
      <c r="A137" s="88"/>
      <c r="B137" s="23" t="s">
        <v>113</v>
      </c>
      <c r="C137" s="24"/>
      <c r="D137" s="24"/>
      <c r="E137" s="26">
        <f t="shared" ref="E137:L137" si="15">E94/$C$81</f>
        <v>0.26666666666666666</v>
      </c>
      <c r="F137" s="26">
        <f t="shared" si="15"/>
        <v>0.46666666666666667</v>
      </c>
      <c r="G137" s="26">
        <f t="shared" si="15"/>
        <v>0.53333333333333333</v>
      </c>
      <c r="H137" s="26">
        <f t="shared" si="15"/>
        <v>0.53333333333333333</v>
      </c>
      <c r="I137" s="26">
        <f t="shared" si="15"/>
        <v>0.6</v>
      </c>
      <c r="J137" s="26">
        <f t="shared" si="15"/>
        <v>0.6</v>
      </c>
      <c r="K137" s="26">
        <f t="shared" si="15"/>
        <v>0.6</v>
      </c>
      <c r="L137" s="26">
        <f t="shared" si="15"/>
        <v>0.6</v>
      </c>
      <c r="N137" s="55"/>
      <c r="R137" s="55"/>
    </row>
    <row r="138" spans="1:18" ht="13.5" hidden="1" customHeight="1" x14ac:dyDescent="0.15">
      <c r="A138" s="88"/>
      <c r="B138" s="51" t="s">
        <v>114</v>
      </c>
      <c r="C138" s="24"/>
      <c r="D138" s="24"/>
      <c r="E138" s="26">
        <f>E95/$C$82</f>
        <v>8.8235294117647065E-2</v>
      </c>
      <c r="F138" s="26">
        <f>F95/$C$82</f>
        <v>0.22058823529411764</v>
      </c>
      <c r="G138" s="26">
        <f t="shared" ref="G138:L138" si="16">G95/$C$82</f>
        <v>0.37941176470588234</v>
      </c>
      <c r="H138" s="26">
        <f t="shared" si="16"/>
        <v>0.46764705882352942</v>
      </c>
      <c r="I138" s="26">
        <f t="shared" si="16"/>
        <v>0.6</v>
      </c>
      <c r="J138" s="26">
        <f t="shared" si="16"/>
        <v>0.6</v>
      </c>
      <c r="K138" s="26">
        <f t="shared" si="16"/>
        <v>0.6</v>
      </c>
      <c r="L138" s="26">
        <f t="shared" si="16"/>
        <v>0.6</v>
      </c>
      <c r="N138" s="55"/>
      <c r="R138" s="55"/>
    </row>
    <row r="139" spans="1:18" ht="13.5" hidden="1" customHeight="1" x14ac:dyDescent="0.15">
      <c r="A139" s="88"/>
      <c r="B139" s="23" t="s">
        <v>115</v>
      </c>
      <c r="C139" s="24"/>
      <c r="D139" s="24"/>
      <c r="E139" s="26"/>
      <c r="F139" s="26"/>
      <c r="G139" s="26">
        <f t="shared" ref="G139:L139" si="17">G96/$C$83</f>
        <v>0.13333333333333333</v>
      </c>
      <c r="H139" s="26">
        <f t="shared" si="17"/>
        <v>0.26666666666666666</v>
      </c>
      <c r="I139" s="26">
        <f t="shared" si="17"/>
        <v>0.46666666666666667</v>
      </c>
      <c r="J139" s="26">
        <f t="shared" si="17"/>
        <v>0.6</v>
      </c>
      <c r="K139" s="26">
        <f t="shared" si="17"/>
        <v>0.6</v>
      </c>
      <c r="L139" s="26">
        <f t="shared" si="17"/>
        <v>0.6</v>
      </c>
      <c r="N139" s="55"/>
      <c r="R139" s="55"/>
    </row>
    <row r="140" spans="1:18" ht="13.5" hidden="1" customHeight="1" x14ac:dyDescent="0.15">
      <c r="A140" s="88"/>
      <c r="B140" s="23" t="s">
        <v>116</v>
      </c>
      <c r="C140" s="24"/>
      <c r="D140" s="24"/>
      <c r="E140" s="26"/>
      <c r="F140" s="26"/>
      <c r="G140" s="26"/>
      <c r="H140" s="26"/>
      <c r="I140" s="26">
        <f>I97/$C$84</f>
        <v>0.6</v>
      </c>
      <c r="J140" s="26">
        <f>J97/$C$84</f>
        <v>0.6</v>
      </c>
      <c r="K140" s="26">
        <f>K97/$C$84</f>
        <v>0.6</v>
      </c>
      <c r="L140" s="26">
        <f>L97/$C$84</f>
        <v>0.6</v>
      </c>
      <c r="N140" s="55"/>
      <c r="R140" s="55"/>
    </row>
    <row r="141" spans="1:18" ht="13.5" hidden="1" customHeight="1" x14ac:dyDescent="0.15">
      <c r="A141" s="88"/>
      <c r="B141" s="51" t="s">
        <v>117</v>
      </c>
      <c r="C141" s="24"/>
      <c r="D141" s="24"/>
      <c r="E141" s="26"/>
      <c r="F141" s="26"/>
      <c r="G141" s="26"/>
      <c r="H141" s="26"/>
      <c r="I141" s="26">
        <f>I98/$C$85</f>
        <v>0.53333333333333333</v>
      </c>
      <c r="J141" s="26">
        <f>J98/$C$85</f>
        <v>0.53333333333333333</v>
      </c>
      <c r="K141" s="26">
        <f>K98/$C$85</f>
        <v>0.53333333333333333</v>
      </c>
      <c r="L141" s="26">
        <f>L98/$C$85</f>
        <v>0.6</v>
      </c>
      <c r="N141" s="55"/>
      <c r="R141" s="55"/>
    </row>
    <row r="142" spans="1:18" ht="13.5" hidden="1" customHeight="1" x14ac:dyDescent="0.15">
      <c r="A142" s="88"/>
      <c r="B142" s="51" t="s">
        <v>118</v>
      </c>
      <c r="C142" s="24"/>
      <c r="D142" s="24"/>
      <c r="E142" s="26">
        <f t="shared" ref="E142:L142" si="18">E99/$C$86</f>
        <v>0.24</v>
      </c>
      <c r="F142" s="26">
        <f t="shared" si="18"/>
        <v>0.34666666666666668</v>
      </c>
      <c r="G142" s="26">
        <f t="shared" si="18"/>
        <v>0.4</v>
      </c>
      <c r="H142" s="26">
        <f t="shared" si="18"/>
        <v>0.45333333333333331</v>
      </c>
      <c r="I142" s="26">
        <f t="shared" si="18"/>
        <v>0.50666666666666671</v>
      </c>
      <c r="J142" s="26">
        <f t="shared" si="18"/>
        <v>0.58666666666666667</v>
      </c>
      <c r="K142" s="26">
        <f t="shared" si="18"/>
        <v>0.58666666666666667</v>
      </c>
      <c r="L142" s="26">
        <f t="shared" si="18"/>
        <v>0.6</v>
      </c>
      <c r="N142" s="55"/>
      <c r="R142" s="55"/>
    </row>
    <row r="143" spans="1:18" ht="13.5" hidden="1" customHeight="1" x14ac:dyDescent="0.15">
      <c r="A143" s="88"/>
      <c r="B143" s="51" t="s">
        <v>119</v>
      </c>
      <c r="C143" s="24"/>
      <c r="D143" s="24"/>
      <c r="E143" s="26"/>
      <c r="F143" s="26"/>
      <c r="G143" s="26"/>
      <c r="H143" s="26"/>
      <c r="I143" s="26"/>
      <c r="J143" s="26">
        <f>J100/$C$87</f>
        <v>0.33333333333333331</v>
      </c>
      <c r="K143" s="26">
        <f>K100/$C$87</f>
        <v>0.33333333333333331</v>
      </c>
      <c r="L143" s="26">
        <f>L100/$C$87</f>
        <v>0.6</v>
      </c>
      <c r="N143" s="55"/>
      <c r="R143" s="55"/>
    </row>
    <row r="144" spans="1:18" ht="13.5" hidden="1" customHeight="1" x14ac:dyDescent="0.15">
      <c r="A144" s="88"/>
      <c r="B144" s="51" t="s">
        <v>120</v>
      </c>
      <c r="C144" s="24"/>
      <c r="D144" s="24"/>
      <c r="E144" s="54"/>
      <c r="F144" s="54"/>
      <c r="G144" s="27">
        <f t="shared" ref="G144:L144" si="19">G101/$C$88</f>
        <v>0.16551724137931034</v>
      </c>
      <c r="H144" s="27">
        <f t="shared" si="19"/>
        <v>0.16551724137931034</v>
      </c>
      <c r="I144" s="27">
        <f t="shared" si="19"/>
        <v>0.16551724137931034</v>
      </c>
      <c r="J144" s="27">
        <f t="shared" si="19"/>
        <v>0.57931034482758625</v>
      </c>
      <c r="K144" s="27">
        <f t="shared" si="19"/>
        <v>0.57931034482758625</v>
      </c>
      <c r="L144" s="27">
        <f t="shared" si="19"/>
        <v>0.6</v>
      </c>
      <c r="N144" s="55"/>
      <c r="R144" s="55"/>
    </row>
    <row r="145" spans="1:18" ht="13.5" hidden="1" customHeight="1" x14ac:dyDescent="0.15">
      <c r="A145" s="21"/>
      <c r="B145" s="23"/>
      <c r="C145" s="24"/>
      <c r="D145" s="24"/>
      <c r="E145" s="24"/>
      <c r="F145" s="24"/>
      <c r="G145" s="24"/>
      <c r="H145" s="24"/>
      <c r="I145" s="24"/>
      <c r="J145" s="24"/>
      <c r="K145" s="24"/>
      <c r="L145" s="24"/>
      <c r="N145" s="55"/>
      <c r="R145" s="55"/>
    </row>
    <row r="146" spans="1:18" ht="13.5" hidden="1" customHeight="1" x14ac:dyDescent="0.15">
      <c r="A146" s="21"/>
      <c r="B146" s="23"/>
      <c r="C146" s="24"/>
      <c r="D146" s="24"/>
      <c r="E146" s="24" t="s">
        <v>162</v>
      </c>
      <c r="F146" s="24" t="s">
        <v>169</v>
      </c>
      <c r="G146" s="24" t="s">
        <v>168</v>
      </c>
      <c r="H146" s="24" t="s">
        <v>167</v>
      </c>
      <c r="I146" s="24" t="s">
        <v>166</v>
      </c>
      <c r="J146" s="24" t="s">
        <v>165</v>
      </c>
      <c r="K146" s="24" t="s">
        <v>164</v>
      </c>
      <c r="L146" s="24" t="s">
        <v>163</v>
      </c>
      <c r="N146" s="55"/>
      <c r="R146" s="55"/>
    </row>
    <row r="147" spans="1:18" ht="13.5" hidden="1" customHeight="1" x14ac:dyDescent="0.15">
      <c r="A147" s="88" t="s">
        <v>106</v>
      </c>
      <c r="B147" s="23" t="s">
        <v>110</v>
      </c>
      <c r="C147" s="24"/>
      <c r="D147" s="24"/>
      <c r="E147" s="26">
        <f>E104/$C$104</f>
        <v>1</v>
      </c>
      <c r="F147" s="26">
        <f t="shared" ref="F147:L147" si="20">F104/$C$104</f>
        <v>1</v>
      </c>
      <c r="G147" s="26">
        <f t="shared" si="20"/>
        <v>1</v>
      </c>
      <c r="H147" s="26">
        <f t="shared" si="20"/>
        <v>1</v>
      </c>
      <c r="I147" s="26">
        <f t="shared" si="20"/>
        <v>1</v>
      </c>
      <c r="J147" s="26">
        <f t="shared" si="20"/>
        <v>1</v>
      </c>
      <c r="K147" s="26">
        <f t="shared" si="20"/>
        <v>1</v>
      </c>
      <c r="L147" s="26">
        <f t="shared" si="20"/>
        <v>1</v>
      </c>
      <c r="N147" s="55"/>
      <c r="R147" s="55"/>
    </row>
    <row r="148" spans="1:18" ht="13.5" hidden="1" customHeight="1" x14ac:dyDescent="0.15">
      <c r="A148" s="88"/>
      <c r="B148" s="23" t="s">
        <v>111</v>
      </c>
      <c r="C148" s="24"/>
      <c r="D148" s="24"/>
      <c r="E148" s="26"/>
      <c r="F148" s="26"/>
      <c r="G148" s="26"/>
      <c r="H148" s="26"/>
      <c r="I148" s="26"/>
      <c r="J148" s="26"/>
      <c r="K148" s="26">
        <f>K105/$C$105</f>
        <v>1</v>
      </c>
      <c r="L148" s="26">
        <f>L105/$C$105</f>
        <v>1</v>
      </c>
      <c r="N148" s="55"/>
      <c r="R148" s="55"/>
    </row>
    <row r="149" spans="1:18" ht="13.5" hidden="1" customHeight="1" x14ac:dyDescent="0.15">
      <c r="A149" s="88"/>
      <c r="B149" s="51" t="s">
        <v>112</v>
      </c>
      <c r="C149" s="24"/>
      <c r="D149" s="24"/>
      <c r="E149" s="26">
        <f>E106/$C$106</f>
        <v>0.5</v>
      </c>
      <c r="F149" s="26">
        <f t="shared" ref="F149:L149" si="21">F106/$C$106</f>
        <v>0.5</v>
      </c>
      <c r="G149" s="26">
        <f t="shared" si="21"/>
        <v>0.5</v>
      </c>
      <c r="H149" s="26">
        <f t="shared" si="21"/>
        <v>0.5</v>
      </c>
      <c r="I149" s="26">
        <f t="shared" si="21"/>
        <v>0.5</v>
      </c>
      <c r="J149" s="26">
        <f t="shared" si="21"/>
        <v>0.75</v>
      </c>
      <c r="K149" s="26">
        <f t="shared" si="21"/>
        <v>0.75</v>
      </c>
      <c r="L149" s="26">
        <f t="shared" si="21"/>
        <v>1</v>
      </c>
      <c r="N149" s="55"/>
      <c r="R149" s="55"/>
    </row>
    <row r="150" spans="1:18" ht="13.5" hidden="1" customHeight="1" x14ac:dyDescent="0.15">
      <c r="A150" s="88"/>
      <c r="B150" s="23" t="s">
        <v>113</v>
      </c>
      <c r="C150" s="24"/>
      <c r="D150" s="24"/>
      <c r="E150" s="26">
        <f t="shared" ref="E150:L150" si="22">E107/$C$107</f>
        <v>0.44444444444444442</v>
      </c>
      <c r="F150" s="26">
        <f t="shared" si="22"/>
        <v>0.77777777777777779</v>
      </c>
      <c r="G150" s="26">
        <f t="shared" si="22"/>
        <v>0.88888888888888884</v>
      </c>
      <c r="H150" s="26">
        <f t="shared" si="22"/>
        <v>0.88888888888888884</v>
      </c>
      <c r="I150" s="26">
        <f t="shared" si="22"/>
        <v>1</v>
      </c>
      <c r="J150" s="26">
        <f t="shared" si="22"/>
        <v>1</v>
      </c>
      <c r="K150" s="26">
        <f t="shared" si="22"/>
        <v>1</v>
      </c>
      <c r="L150" s="26">
        <f t="shared" si="22"/>
        <v>1</v>
      </c>
      <c r="N150" s="55"/>
      <c r="R150" s="55"/>
    </row>
    <row r="151" spans="1:18" ht="13.5" hidden="1" customHeight="1" x14ac:dyDescent="0.15">
      <c r="A151" s="88"/>
      <c r="B151" s="51" t="s">
        <v>114</v>
      </c>
      <c r="C151" s="24"/>
      <c r="D151" s="24"/>
      <c r="E151" s="26">
        <f t="shared" ref="E151:L151" si="23">E108/$C$108</f>
        <v>0.14705882352941177</v>
      </c>
      <c r="F151" s="26">
        <f t="shared" si="23"/>
        <v>0.36764705882352944</v>
      </c>
      <c r="G151" s="26">
        <f t="shared" si="23"/>
        <v>0.63235294117647056</v>
      </c>
      <c r="H151" s="26">
        <f t="shared" si="23"/>
        <v>0.77941176470588236</v>
      </c>
      <c r="I151" s="26">
        <f t="shared" si="23"/>
        <v>1</v>
      </c>
      <c r="J151" s="26">
        <f t="shared" si="23"/>
        <v>1</v>
      </c>
      <c r="K151" s="26">
        <f t="shared" si="23"/>
        <v>1</v>
      </c>
      <c r="L151" s="26">
        <f t="shared" si="23"/>
        <v>1</v>
      </c>
      <c r="N151" s="55"/>
      <c r="R151" s="55"/>
    </row>
    <row r="152" spans="1:18" ht="13.5" hidden="1" customHeight="1" x14ac:dyDescent="0.15">
      <c r="A152" s="88"/>
      <c r="B152" s="23" t="s">
        <v>115</v>
      </c>
      <c r="C152" s="24"/>
      <c r="D152" s="24"/>
      <c r="E152" s="26"/>
      <c r="F152" s="26"/>
      <c r="G152" s="26">
        <f t="shared" ref="G152:L152" si="24">G109/$C$109</f>
        <v>0.22222222222222221</v>
      </c>
      <c r="H152" s="26">
        <f t="shared" si="24"/>
        <v>0.44444444444444442</v>
      </c>
      <c r="I152" s="26">
        <f t="shared" si="24"/>
        <v>0.77777777777777779</v>
      </c>
      <c r="J152" s="26">
        <f t="shared" si="24"/>
        <v>1</v>
      </c>
      <c r="K152" s="26">
        <f t="shared" si="24"/>
        <v>1</v>
      </c>
      <c r="L152" s="26">
        <f t="shared" si="24"/>
        <v>1</v>
      </c>
      <c r="N152" s="55"/>
      <c r="R152" s="55"/>
    </row>
    <row r="153" spans="1:18" ht="13.5" hidden="1" customHeight="1" x14ac:dyDescent="0.15">
      <c r="A153" s="88"/>
      <c r="B153" s="23" t="s">
        <v>116</v>
      </c>
      <c r="C153" s="24"/>
      <c r="D153" s="24"/>
      <c r="E153" s="26"/>
      <c r="F153" s="26"/>
      <c r="G153" s="26"/>
      <c r="H153" s="26"/>
      <c r="I153" s="26">
        <f>I110/$C$110</f>
        <v>1</v>
      </c>
      <c r="J153" s="26">
        <f>J110/$C$110</f>
        <v>1</v>
      </c>
      <c r="K153" s="26">
        <f>K110/$C$110</f>
        <v>1</v>
      </c>
      <c r="L153" s="26">
        <f>L110/$C$110</f>
        <v>1</v>
      </c>
      <c r="N153" s="55"/>
      <c r="R153" s="55"/>
    </row>
    <row r="154" spans="1:18" ht="13.5" hidden="1" customHeight="1" x14ac:dyDescent="0.15">
      <c r="A154" s="88"/>
      <c r="B154" s="51" t="s">
        <v>117</v>
      </c>
      <c r="C154" s="24"/>
      <c r="D154" s="24"/>
      <c r="E154" s="26"/>
      <c r="F154" s="26"/>
      <c r="G154" s="26"/>
      <c r="H154" s="26"/>
      <c r="I154" s="26">
        <f>I111/$C$111</f>
        <v>0.88888888888888884</v>
      </c>
      <c r="J154" s="26">
        <f>J111/$C$111</f>
        <v>0.88888888888888884</v>
      </c>
      <c r="K154" s="26">
        <f>K111/$C$111</f>
        <v>0.88888888888888884</v>
      </c>
      <c r="L154" s="26">
        <f>L111/$C$111</f>
        <v>1</v>
      </c>
      <c r="N154" s="55"/>
      <c r="R154" s="55"/>
    </row>
    <row r="155" spans="1:18" ht="13.5" hidden="1" customHeight="1" x14ac:dyDescent="0.15">
      <c r="A155" s="88"/>
      <c r="B155" s="51" t="s">
        <v>118</v>
      </c>
      <c r="C155" s="24"/>
      <c r="D155" s="24"/>
      <c r="E155" s="26">
        <f t="shared" ref="E155:L155" si="25">E112/$C$112</f>
        <v>0.4</v>
      </c>
      <c r="F155" s="26">
        <f t="shared" si="25"/>
        <v>0.57777777777777772</v>
      </c>
      <c r="G155" s="26">
        <f t="shared" si="25"/>
        <v>0.66666666666666663</v>
      </c>
      <c r="H155" s="26">
        <f t="shared" si="25"/>
        <v>0.75555555555555554</v>
      </c>
      <c r="I155" s="26">
        <f t="shared" si="25"/>
        <v>0.84444444444444444</v>
      </c>
      <c r="J155" s="26">
        <f t="shared" si="25"/>
        <v>0.97777777777777775</v>
      </c>
      <c r="K155" s="26">
        <f t="shared" si="25"/>
        <v>0.97777777777777775</v>
      </c>
      <c r="L155" s="26">
        <f t="shared" si="25"/>
        <v>1</v>
      </c>
      <c r="N155" s="55"/>
      <c r="R155" s="55"/>
    </row>
    <row r="156" spans="1:18" ht="13.5" hidden="1" customHeight="1" x14ac:dyDescent="0.15">
      <c r="A156" s="88"/>
      <c r="B156" s="51" t="s">
        <v>119</v>
      </c>
      <c r="C156" s="24"/>
      <c r="D156" s="24"/>
      <c r="E156" s="26"/>
      <c r="F156" s="26"/>
      <c r="G156" s="26"/>
      <c r="H156" s="26"/>
      <c r="I156" s="26"/>
      <c r="J156" s="26">
        <f>J113/$C$113</f>
        <v>0.55555555555555558</v>
      </c>
      <c r="K156" s="26">
        <f>K113/$C$113</f>
        <v>0.55555555555555558</v>
      </c>
      <c r="L156" s="26">
        <f>L113/$C$113</f>
        <v>1</v>
      </c>
      <c r="N156" s="55"/>
      <c r="R156" s="55"/>
    </row>
    <row r="157" spans="1:18" ht="13.5" hidden="1" customHeight="1" x14ac:dyDescent="0.15">
      <c r="A157" s="88"/>
      <c r="B157" s="51" t="s">
        <v>120</v>
      </c>
      <c r="C157" s="24"/>
      <c r="D157" s="21"/>
      <c r="E157" s="54"/>
      <c r="F157" s="54"/>
      <c r="G157" s="27">
        <f>G114/$C$114</f>
        <v>0.27586206896551724</v>
      </c>
      <c r="H157" s="27">
        <f t="shared" ref="G157:L157" si="26">H114/$C$114</f>
        <v>0.27586206896551724</v>
      </c>
      <c r="I157" s="27">
        <f t="shared" si="26"/>
        <v>0.27586206896551724</v>
      </c>
      <c r="J157" s="27">
        <f t="shared" si="26"/>
        <v>0.96551724137931039</v>
      </c>
      <c r="K157" s="27">
        <f t="shared" si="26"/>
        <v>0.96551724137931039</v>
      </c>
      <c r="L157" s="27">
        <f t="shared" si="26"/>
        <v>1</v>
      </c>
      <c r="N157" s="55"/>
      <c r="R157" s="55"/>
    </row>
    <row r="158" spans="1:18" ht="13.5" hidden="1" customHeight="1" x14ac:dyDescent="0.15">
      <c r="C158" s="10"/>
      <c r="N158" s="55"/>
      <c r="R158" s="55"/>
    </row>
    <row r="159" spans="1:18" ht="13.5" hidden="1" customHeight="1" x14ac:dyDescent="0.15">
      <c r="C159" s="10"/>
      <c r="N159" s="55"/>
      <c r="R159" s="55"/>
    </row>
    <row r="160" spans="1:18" ht="13.5" hidden="1" customHeight="1" x14ac:dyDescent="0.15">
      <c r="C160" s="10"/>
      <c r="N160" s="55"/>
      <c r="R160" s="55"/>
    </row>
    <row r="161" spans="3:18" ht="13.5" hidden="1" customHeight="1" x14ac:dyDescent="0.15">
      <c r="C161" s="10"/>
      <c r="N161" s="55"/>
      <c r="R161" s="55"/>
    </row>
    <row r="162" spans="3:18" ht="13.5" hidden="1" customHeight="1" x14ac:dyDescent="0.15">
      <c r="C162" s="10"/>
      <c r="N162" s="55"/>
      <c r="R162" s="55"/>
    </row>
    <row r="163" spans="3:18" ht="13.5" hidden="1" customHeight="1" x14ac:dyDescent="0.15">
      <c r="C163" s="10"/>
      <c r="N163" s="55"/>
      <c r="R163" s="55"/>
    </row>
    <row r="164" spans="3:18" ht="13.5" hidden="1" customHeight="1" x14ac:dyDescent="0.15">
      <c r="C164" s="10"/>
      <c r="N164" s="55"/>
      <c r="R164" s="55"/>
    </row>
    <row r="165" spans="3:18" ht="13.5" hidden="1" customHeight="1" x14ac:dyDescent="0.15">
      <c r="C165" s="10"/>
      <c r="N165" s="55"/>
      <c r="R165" s="55"/>
    </row>
    <row r="166" spans="3:18" ht="13.5" hidden="1" customHeight="1" x14ac:dyDescent="0.15">
      <c r="C166" s="10"/>
      <c r="N166" s="55"/>
      <c r="R166" s="55"/>
    </row>
    <row r="167" spans="3:18" ht="13.5" hidden="1" customHeight="1" x14ac:dyDescent="0.15">
      <c r="C167" s="10"/>
      <c r="N167" s="55"/>
      <c r="R167" s="55"/>
    </row>
    <row r="168" spans="3:18" ht="13.5" hidden="1" customHeight="1" x14ac:dyDescent="0.15">
      <c r="C168" s="10"/>
      <c r="N168" s="55"/>
      <c r="R168" s="55"/>
    </row>
    <row r="169" spans="3:18" ht="13.5" hidden="1" customHeight="1" x14ac:dyDescent="0.15">
      <c r="C169" s="10"/>
      <c r="N169" s="55"/>
      <c r="R169" s="55"/>
    </row>
    <row r="170" spans="3:18" ht="13.5" hidden="1" customHeight="1" x14ac:dyDescent="0.15">
      <c r="C170" s="10"/>
      <c r="N170" s="55"/>
      <c r="R170" s="55"/>
    </row>
    <row r="171" spans="3:18" ht="13.5" hidden="1" customHeight="1" x14ac:dyDescent="0.15">
      <c r="C171" s="10"/>
      <c r="N171" s="55"/>
      <c r="R171" s="55"/>
    </row>
    <row r="172" spans="3:18" ht="13.5" hidden="1" customHeight="1" x14ac:dyDescent="0.15">
      <c r="C172" s="10"/>
      <c r="N172" s="55"/>
      <c r="R172" s="55"/>
    </row>
    <row r="173" spans="3:18" ht="13.5" hidden="1" customHeight="1" x14ac:dyDescent="0.15">
      <c r="C173" s="10"/>
      <c r="N173" s="55"/>
      <c r="R173" s="55"/>
    </row>
    <row r="174" spans="3:18" ht="13.5" hidden="1" customHeight="1" x14ac:dyDescent="0.15">
      <c r="C174" s="10"/>
      <c r="N174" s="55"/>
      <c r="R174" s="55"/>
    </row>
    <row r="175" spans="3:18" ht="13.5" hidden="1" customHeight="1" x14ac:dyDescent="0.15">
      <c r="C175" s="10"/>
      <c r="N175" s="55"/>
      <c r="R175" s="55"/>
    </row>
    <row r="176" spans="3:18" ht="13.5" hidden="1" customHeight="1" x14ac:dyDescent="0.15">
      <c r="C176" s="10"/>
      <c r="N176" s="55"/>
      <c r="R176" s="55"/>
    </row>
    <row r="177" spans="3:18" ht="13.5" hidden="1" customHeight="1" x14ac:dyDescent="0.15">
      <c r="C177" s="10"/>
      <c r="N177" s="55"/>
      <c r="R177" s="55"/>
    </row>
    <row r="178" spans="3:18" ht="13.5" hidden="1" customHeight="1" x14ac:dyDescent="0.15">
      <c r="N178" s="55"/>
      <c r="R178" s="55"/>
    </row>
    <row r="179" spans="3:18" ht="13.5" hidden="1" customHeight="1" x14ac:dyDescent="0.15">
      <c r="N179" s="55"/>
      <c r="R179" s="55"/>
    </row>
    <row r="180" spans="3:18" ht="13.5" hidden="1" customHeight="1" x14ac:dyDescent="0.15">
      <c r="N180" s="55"/>
      <c r="R180" s="55"/>
    </row>
    <row r="181" spans="3:18" ht="13.5" hidden="1" customHeight="1" x14ac:dyDescent="0.15">
      <c r="N181" s="55"/>
      <c r="R181" s="55"/>
    </row>
    <row r="182" spans="3:18" ht="13.5" hidden="1" customHeight="1" x14ac:dyDescent="0.15">
      <c r="N182" s="55"/>
      <c r="R182" s="55"/>
    </row>
    <row r="183" spans="3:18" ht="13.5" hidden="1" customHeight="1" x14ac:dyDescent="0.15">
      <c r="N183" s="55"/>
      <c r="R183" s="55"/>
    </row>
    <row r="184" spans="3:18" ht="13.5" hidden="1" customHeight="1" x14ac:dyDescent="0.15">
      <c r="N184" s="55"/>
      <c r="R184" s="55"/>
    </row>
    <row r="185" spans="3:18" ht="13.5" hidden="1" customHeight="1" x14ac:dyDescent="0.15">
      <c r="N185" s="55"/>
      <c r="R185" s="55"/>
    </row>
    <row r="186" spans="3:18" ht="13.5" hidden="1" customHeight="1" x14ac:dyDescent="0.15">
      <c r="N186" s="55"/>
      <c r="R186" s="55"/>
    </row>
    <row r="187" spans="3:18" ht="13.5" hidden="1" customHeight="1" x14ac:dyDescent="0.15">
      <c r="N187" s="55"/>
      <c r="R187" s="55"/>
    </row>
    <row r="188" spans="3:18" ht="13.5" hidden="1" customHeight="1" x14ac:dyDescent="0.15">
      <c r="N188" s="55"/>
      <c r="R188" s="55"/>
    </row>
    <row r="189" spans="3:18" ht="13.5" hidden="1" customHeight="1" x14ac:dyDescent="0.15">
      <c r="N189" s="55"/>
      <c r="R189" s="55"/>
    </row>
    <row r="190" spans="3:18" ht="13.5" hidden="1" customHeight="1" x14ac:dyDescent="0.15">
      <c r="N190" s="55"/>
      <c r="R190" s="55"/>
    </row>
    <row r="191" spans="3:18" ht="13.5" hidden="1" customHeight="1" x14ac:dyDescent="0.15">
      <c r="N191" s="55"/>
      <c r="R191" s="55"/>
    </row>
    <row r="192" spans="3:18" ht="13.5" hidden="1" customHeight="1" x14ac:dyDescent="0.15">
      <c r="N192" s="55"/>
      <c r="R192" s="55"/>
    </row>
    <row r="193" spans="2:18" ht="13.5" hidden="1" customHeight="1" x14ac:dyDescent="0.15">
      <c r="N193" s="55"/>
      <c r="R193" s="55"/>
    </row>
    <row r="194" spans="2:18" ht="13.5" hidden="1" customHeight="1" x14ac:dyDescent="0.15">
      <c r="N194" s="55"/>
      <c r="R194" s="55"/>
    </row>
    <row r="195" spans="2:18" ht="13.5" hidden="1" customHeight="1" x14ac:dyDescent="0.15">
      <c r="N195" s="55"/>
      <c r="R195" s="55"/>
    </row>
    <row r="196" spans="2:18" ht="13.5" hidden="1" customHeight="1" x14ac:dyDescent="0.15">
      <c r="N196" s="55"/>
      <c r="R196" s="55"/>
    </row>
    <row r="197" spans="2:18" ht="13.5" hidden="1" customHeight="1" x14ac:dyDescent="0.15">
      <c r="N197" s="55"/>
      <c r="R197" s="55"/>
    </row>
    <row r="198" spans="2:18" ht="13.5" hidden="1" customHeight="1" x14ac:dyDescent="0.15">
      <c r="N198" s="55"/>
      <c r="R198" s="55"/>
    </row>
    <row r="199" spans="2:18" ht="13.5" hidden="1" customHeight="1" x14ac:dyDescent="0.15">
      <c r="N199" s="55"/>
      <c r="R199" s="55"/>
    </row>
    <row r="200" spans="2:18" ht="13.5" hidden="1" customHeight="1" x14ac:dyDescent="0.15">
      <c r="N200" s="55"/>
      <c r="R200" s="55"/>
    </row>
    <row r="201" spans="2:18" ht="13.5" hidden="1" customHeight="1" x14ac:dyDescent="0.15">
      <c r="N201" s="55"/>
      <c r="R201" s="55"/>
    </row>
    <row r="202" spans="2:18" ht="13.5" hidden="1" customHeight="1" x14ac:dyDescent="0.15">
      <c r="N202" s="55"/>
      <c r="R202" s="55"/>
    </row>
    <row r="203" spans="2:18" ht="13.5" customHeight="1" x14ac:dyDescent="0.15">
      <c r="N203" s="55"/>
      <c r="R203" s="55"/>
    </row>
    <row r="204" spans="2:18" ht="13.5" customHeight="1" x14ac:dyDescent="0.15">
      <c r="B204" s="28" t="s">
        <v>64</v>
      </c>
      <c r="C204" s="29"/>
    </row>
    <row r="205" spans="2:18" ht="13.5" customHeight="1" x14ac:dyDescent="0.15">
      <c r="B205" s="25" t="s">
        <v>40</v>
      </c>
      <c r="D205" s="87" t="s">
        <v>65</v>
      </c>
      <c r="E205" s="87"/>
      <c r="F205" s="87"/>
      <c r="G205" s="87"/>
      <c r="H205" s="87"/>
      <c r="I205" s="87"/>
      <c r="J205" s="87"/>
      <c r="K205" s="87"/>
      <c r="L205" s="87"/>
    </row>
    <row r="206" spans="2:18" ht="13.5" customHeight="1" x14ac:dyDescent="0.15">
      <c r="D206" s="87"/>
      <c r="E206" s="87"/>
      <c r="F206" s="87"/>
      <c r="G206" s="87"/>
      <c r="H206" s="87"/>
      <c r="I206" s="87"/>
      <c r="J206" s="87"/>
      <c r="K206" s="87"/>
      <c r="L206" s="87"/>
    </row>
    <row r="207" spans="2:18" ht="13.5" customHeight="1" x14ac:dyDescent="0.15">
      <c r="D207" s="87"/>
      <c r="E207" s="87"/>
      <c r="F207" s="87"/>
      <c r="G207" s="87"/>
      <c r="H207" s="87"/>
      <c r="I207" s="87"/>
      <c r="J207" s="87"/>
      <c r="K207" s="87"/>
      <c r="L207" s="87"/>
    </row>
    <row r="208" spans="2:18" ht="13.5" customHeight="1" x14ac:dyDescent="0.15">
      <c r="B208" s="25" t="s">
        <v>41</v>
      </c>
      <c r="D208" s="87" t="s">
        <v>66</v>
      </c>
      <c r="E208" s="87"/>
      <c r="F208" s="87"/>
      <c r="G208" s="87"/>
      <c r="H208" s="87"/>
      <c r="I208" s="87"/>
      <c r="J208" s="87"/>
      <c r="K208" s="87"/>
      <c r="L208" s="87"/>
    </row>
    <row r="209" spans="2:12" ht="13.5" customHeight="1" x14ac:dyDescent="0.15">
      <c r="D209" s="87"/>
      <c r="E209" s="87"/>
      <c r="F209" s="87"/>
      <c r="G209" s="87"/>
      <c r="H209" s="87"/>
      <c r="I209" s="87"/>
      <c r="J209" s="87"/>
      <c r="K209" s="87"/>
      <c r="L209" s="87"/>
    </row>
    <row r="210" spans="2:12" ht="13.5" customHeight="1" x14ac:dyDescent="0.15">
      <c r="B210" s="25" t="s">
        <v>42</v>
      </c>
      <c r="D210" s="87" t="s">
        <v>67</v>
      </c>
      <c r="E210" s="87"/>
      <c r="F210" s="87"/>
      <c r="G210" s="87"/>
      <c r="H210" s="87"/>
      <c r="I210" s="87"/>
      <c r="J210" s="87"/>
      <c r="K210" s="87"/>
      <c r="L210" s="87"/>
    </row>
    <row r="211" spans="2:12" ht="13.5" customHeight="1" x14ac:dyDescent="0.15">
      <c r="D211" s="87"/>
      <c r="E211" s="87"/>
      <c r="F211" s="87"/>
      <c r="G211" s="87"/>
      <c r="H211" s="87"/>
      <c r="I211" s="87"/>
      <c r="J211" s="87"/>
      <c r="K211" s="87"/>
      <c r="L211" s="87"/>
    </row>
    <row r="212" spans="2:12" ht="13.5" customHeight="1" x14ac:dyDescent="0.15">
      <c r="B212" s="28" t="s">
        <v>68</v>
      </c>
      <c r="C212" s="29"/>
      <c r="D212" s="45"/>
    </row>
    <row r="213" spans="2:12" ht="13.5" customHeight="1" x14ac:dyDescent="0.15">
      <c r="B213" s="25" t="s">
        <v>43</v>
      </c>
      <c r="D213" s="87" t="s">
        <v>69</v>
      </c>
      <c r="E213" s="87"/>
      <c r="F213" s="87"/>
      <c r="G213" s="87"/>
      <c r="H213" s="87"/>
      <c r="I213" s="87"/>
      <c r="J213" s="87"/>
      <c r="K213" s="87"/>
      <c r="L213" s="87"/>
    </row>
    <row r="214" spans="2:12" ht="13.5" customHeight="1" x14ac:dyDescent="0.15">
      <c r="D214" s="87"/>
      <c r="E214" s="87"/>
      <c r="F214" s="87"/>
      <c r="G214" s="87"/>
      <c r="H214" s="87"/>
      <c r="I214" s="87"/>
      <c r="J214" s="87"/>
      <c r="K214" s="87"/>
      <c r="L214" s="87"/>
    </row>
    <row r="215" spans="2:12" ht="13.5" customHeight="1" x14ac:dyDescent="0.15">
      <c r="B215" s="25" t="s">
        <v>44</v>
      </c>
      <c r="D215" s="87" t="s">
        <v>70</v>
      </c>
      <c r="E215" s="87"/>
      <c r="F215" s="87"/>
      <c r="G215" s="87"/>
      <c r="H215" s="87"/>
      <c r="I215" s="87"/>
      <c r="J215" s="87"/>
      <c r="K215" s="87"/>
      <c r="L215" s="87"/>
    </row>
    <row r="216" spans="2:12" ht="13.5" customHeight="1" x14ac:dyDescent="0.15">
      <c r="B216" s="28" t="s">
        <v>71</v>
      </c>
      <c r="C216" s="29"/>
      <c r="D216" s="45"/>
    </row>
    <row r="217" spans="2:12" ht="13.5" customHeight="1" x14ac:dyDescent="0.15">
      <c r="B217" s="25" t="s">
        <v>45</v>
      </c>
      <c r="D217" s="87" t="s">
        <v>72</v>
      </c>
      <c r="E217" s="87"/>
      <c r="F217" s="87"/>
      <c r="G217" s="87"/>
      <c r="H217" s="87"/>
      <c r="I217" s="87"/>
      <c r="J217" s="87"/>
      <c r="K217" s="87"/>
      <c r="L217" s="87"/>
    </row>
    <row r="218" spans="2:12" ht="13.5" customHeight="1" x14ac:dyDescent="0.15">
      <c r="D218" s="87"/>
      <c r="E218" s="87"/>
      <c r="F218" s="87"/>
      <c r="G218" s="87"/>
      <c r="H218" s="87"/>
      <c r="I218" s="87"/>
      <c r="J218" s="87"/>
      <c r="K218" s="87"/>
      <c r="L218" s="87"/>
    </row>
    <row r="219" spans="2:12" ht="13.5" customHeight="1" x14ac:dyDescent="0.15">
      <c r="B219" s="25" t="s">
        <v>46</v>
      </c>
      <c r="D219" s="87" t="s">
        <v>73</v>
      </c>
      <c r="E219" s="87"/>
      <c r="F219" s="87"/>
      <c r="G219" s="87"/>
      <c r="H219" s="87"/>
      <c r="I219" s="87"/>
      <c r="J219" s="87"/>
      <c r="K219" s="87"/>
      <c r="L219" s="87"/>
    </row>
    <row r="220" spans="2:12" ht="13.5" customHeight="1" x14ac:dyDescent="0.15">
      <c r="D220" s="87"/>
      <c r="E220" s="87"/>
      <c r="F220" s="87"/>
      <c r="G220" s="87"/>
      <c r="H220" s="87"/>
      <c r="I220" s="87"/>
      <c r="J220" s="87"/>
      <c r="K220" s="87"/>
      <c r="L220" s="87"/>
    </row>
    <row r="221" spans="2:12" ht="13.5" customHeight="1" x14ac:dyDescent="0.15">
      <c r="B221" s="25" t="s">
        <v>47</v>
      </c>
      <c r="D221" s="87" t="s">
        <v>74</v>
      </c>
      <c r="E221" s="87"/>
      <c r="F221" s="87"/>
      <c r="G221" s="87"/>
      <c r="H221" s="87"/>
      <c r="I221" s="87"/>
      <c r="J221" s="87"/>
      <c r="K221" s="87"/>
      <c r="L221" s="87"/>
    </row>
    <row r="222" spans="2:12" ht="13.5" customHeight="1" x14ac:dyDescent="0.15">
      <c r="B222" s="25" t="s">
        <v>48</v>
      </c>
      <c r="D222" s="87" t="s">
        <v>75</v>
      </c>
      <c r="E222" s="87"/>
      <c r="F222" s="87"/>
      <c r="G222" s="87"/>
      <c r="H222" s="87"/>
      <c r="I222" s="87"/>
      <c r="J222" s="87"/>
      <c r="K222" s="87"/>
      <c r="L222" s="87"/>
    </row>
    <row r="223" spans="2:12" ht="13.5" customHeight="1" x14ac:dyDescent="0.15">
      <c r="B223" s="25" t="s">
        <v>49</v>
      </c>
      <c r="D223" s="87" t="s">
        <v>76</v>
      </c>
      <c r="E223" s="87"/>
      <c r="F223" s="87"/>
      <c r="G223" s="87"/>
      <c r="H223" s="87"/>
      <c r="I223" s="87"/>
      <c r="J223" s="87"/>
      <c r="K223" s="87"/>
      <c r="L223" s="87"/>
    </row>
    <row r="224" spans="2:12" ht="13.5" customHeight="1" x14ac:dyDescent="0.15">
      <c r="D224" s="87"/>
      <c r="E224" s="87"/>
      <c r="F224" s="87"/>
      <c r="G224" s="87"/>
      <c r="H224" s="87"/>
      <c r="I224" s="87"/>
      <c r="J224" s="87"/>
      <c r="K224" s="87"/>
      <c r="L224" s="87"/>
    </row>
    <row r="225" spans="2:12" ht="13.5" customHeight="1" x14ac:dyDescent="0.15">
      <c r="B225" s="25" t="s">
        <v>98</v>
      </c>
      <c r="D225" s="87" t="s">
        <v>109</v>
      </c>
      <c r="E225" s="87"/>
      <c r="F225" s="87"/>
      <c r="G225" s="87"/>
      <c r="H225" s="87"/>
      <c r="I225" s="87"/>
      <c r="J225" s="87"/>
      <c r="K225" s="87"/>
      <c r="L225" s="87"/>
    </row>
    <row r="226" spans="2:12" ht="13.5" customHeight="1" x14ac:dyDescent="0.15">
      <c r="D226" s="45"/>
      <c r="E226" s="45"/>
      <c r="F226" s="45"/>
    </row>
  </sheetData>
  <mergeCells count="44">
    <mergeCell ref="D219:L220"/>
    <mergeCell ref="D221:L221"/>
    <mergeCell ref="D222:L222"/>
    <mergeCell ref="D223:L224"/>
    <mergeCell ref="D225:L225"/>
    <mergeCell ref="D217:L218"/>
    <mergeCell ref="A78:A88"/>
    <mergeCell ref="A91:A101"/>
    <mergeCell ref="A104:A114"/>
    <mergeCell ref="A121:A131"/>
    <mergeCell ref="A134:A144"/>
    <mergeCell ref="A147:A157"/>
    <mergeCell ref="D205:L207"/>
    <mergeCell ref="D208:L209"/>
    <mergeCell ref="D210:L211"/>
    <mergeCell ref="D213:L214"/>
    <mergeCell ref="D215:L215"/>
    <mergeCell ref="A26:A33"/>
    <mergeCell ref="B26:C33"/>
    <mergeCell ref="D26:E32"/>
    <mergeCell ref="D33:E33"/>
    <mergeCell ref="A34:A72"/>
    <mergeCell ref="B34:C67"/>
    <mergeCell ref="D34:E44"/>
    <mergeCell ref="D45:E45"/>
    <mergeCell ref="D46:E66"/>
    <mergeCell ref="D67:E67"/>
    <mergeCell ref="B68:C72"/>
    <mergeCell ref="D68:E71"/>
    <mergeCell ref="D72:E72"/>
    <mergeCell ref="B1:C1"/>
    <mergeCell ref="D1:E1"/>
    <mergeCell ref="F1:I1"/>
    <mergeCell ref="A2:A25"/>
    <mergeCell ref="B2:C14"/>
    <mergeCell ref="D2:E5"/>
    <mergeCell ref="D6:E9"/>
    <mergeCell ref="D10:E11"/>
    <mergeCell ref="D12:E13"/>
    <mergeCell ref="D14:E14"/>
    <mergeCell ref="B15:C25"/>
    <mergeCell ref="D15:E22"/>
    <mergeCell ref="D23:E24"/>
    <mergeCell ref="D25:E25"/>
  </mergeCells>
  <phoneticPr fontId="1"/>
  <pageMargins left="0.78740157480314965" right="0.39370078740157483" top="0.39370078740157483" bottom="0" header="0" footer="0.51181102362204722"/>
  <pageSetup paperSize="9" fitToHeight="2" orientation="portrait" horizontalDpi="360" verticalDpi="360"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82"/>
  <sheetViews>
    <sheetView workbookViewId="0">
      <pane xSplit="2" ySplit="2" topLeftCell="C48" activePane="bottomRight" state="frozen"/>
      <selection pane="topRight" activeCell="F1" sqref="F1"/>
      <selection pane="bottomLeft" activeCell="A3" sqref="A3"/>
      <selection pane="bottomRight" activeCell="V58" sqref="V58"/>
    </sheetView>
  </sheetViews>
  <sheetFormatPr defaultRowHeight="13.5" x14ac:dyDescent="0.15"/>
  <cols>
    <col min="1" max="1" width="13" style="35" bestFit="1" customWidth="1"/>
    <col min="2" max="2" width="12.625" customWidth="1"/>
    <col min="3" max="3" width="11.375" style="4" bestFit="1" customWidth="1"/>
    <col min="4" max="4" width="29.625" style="4" customWidth="1"/>
    <col min="5" max="5" width="7.125" style="4" bestFit="1" customWidth="1"/>
    <col min="6" max="11" width="5.625" style="4" customWidth="1"/>
    <col min="12" max="16" width="5.625" customWidth="1"/>
  </cols>
  <sheetData>
    <row r="1" spans="1:16" s="41" customFormat="1" ht="13.5" customHeight="1" x14ac:dyDescent="0.15">
      <c r="B1" s="42"/>
      <c r="E1" s="43"/>
      <c r="F1" s="43"/>
      <c r="G1" s="43"/>
      <c r="H1" s="43"/>
      <c r="I1" s="43"/>
      <c r="J1" s="43"/>
      <c r="K1" s="43"/>
      <c r="L1" s="43"/>
      <c r="M1" s="43"/>
      <c r="N1" s="43"/>
      <c r="O1" s="43"/>
    </row>
    <row r="2" spans="1:16" x14ac:dyDescent="0.15">
      <c r="A2" s="36"/>
      <c r="B2" s="44"/>
      <c r="C2" s="37"/>
      <c r="D2" s="36"/>
      <c r="E2" s="37" t="s">
        <v>8</v>
      </c>
      <c r="F2" s="37" t="s">
        <v>86</v>
      </c>
      <c r="G2" s="37" t="s">
        <v>87</v>
      </c>
      <c r="H2" s="48" t="s">
        <v>88</v>
      </c>
      <c r="I2" s="37" t="s">
        <v>89</v>
      </c>
      <c r="J2" s="48" t="s">
        <v>90</v>
      </c>
      <c r="K2" s="37" t="s">
        <v>91</v>
      </c>
      <c r="L2" s="37" t="s">
        <v>92</v>
      </c>
      <c r="M2" s="48" t="s">
        <v>93</v>
      </c>
      <c r="N2" s="48" t="s">
        <v>94</v>
      </c>
      <c r="O2" s="48" t="s">
        <v>99</v>
      </c>
      <c r="P2" s="48" t="s">
        <v>98</v>
      </c>
    </row>
    <row r="3" spans="1:16" ht="13.5" customHeight="1" x14ac:dyDescent="0.15">
      <c r="A3" s="92" t="s">
        <v>0</v>
      </c>
      <c r="B3" s="95" t="s">
        <v>179</v>
      </c>
      <c r="C3" s="89" t="s">
        <v>1</v>
      </c>
      <c r="D3" s="40"/>
      <c r="E3" s="5">
        <v>2</v>
      </c>
      <c r="F3" s="1" t="s">
        <v>77</v>
      </c>
      <c r="G3" s="1"/>
      <c r="H3" s="1"/>
      <c r="I3" s="1"/>
      <c r="J3" s="1"/>
      <c r="K3" s="1"/>
      <c r="L3" s="1"/>
      <c r="M3" s="1"/>
      <c r="N3" s="1"/>
      <c r="O3" s="1"/>
      <c r="P3" s="1"/>
    </row>
    <row r="4" spans="1:16" ht="13.5" customHeight="1" x14ac:dyDescent="0.15">
      <c r="A4" s="93"/>
      <c r="B4" s="96"/>
      <c r="C4" s="90"/>
      <c r="D4" s="40"/>
      <c r="E4" s="5">
        <v>2</v>
      </c>
      <c r="F4" s="1" t="s">
        <v>182</v>
      </c>
      <c r="G4" s="1"/>
      <c r="H4" s="1"/>
      <c r="I4" s="1"/>
      <c r="J4" s="1"/>
      <c r="K4" s="1"/>
      <c r="L4" s="1"/>
      <c r="M4" s="1"/>
      <c r="N4" s="1"/>
      <c r="O4" s="1"/>
      <c r="P4" s="1"/>
    </row>
    <row r="5" spans="1:16" x14ac:dyDescent="0.15">
      <c r="A5" s="93"/>
      <c r="B5" s="96"/>
      <c r="C5" s="90"/>
      <c r="D5" s="40"/>
      <c r="E5" s="5"/>
      <c r="F5" s="1"/>
      <c r="G5" s="1"/>
      <c r="H5" s="1"/>
      <c r="I5" s="1"/>
      <c r="J5" s="1"/>
      <c r="K5" s="1"/>
      <c r="L5" s="1"/>
      <c r="M5" s="1"/>
      <c r="N5" s="1"/>
      <c r="O5" s="1"/>
      <c r="P5" s="1"/>
    </row>
    <row r="6" spans="1:16" x14ac:dyDescent="0.15">
      <c r="A6" s="93"/>
      <c r="B6" s="96"/>
      <c r="C6" s="91"/>
      <c r="D6" s="40"/>
      <c r="E6" s="5"/>
      <c r="F6" s="1"/>
      <c r="G6" s="1"/>
      <c r="H6" s="1"/>
      <c r="I6" s="1"/>
      <c r="J6" s="1"/>
      <c r="K6" s="1"/>
      <c r="L6" s="1"/>
      <c r="M6" s="1"/>
      <c r="N6" s="1"/>
      <c r="O6" s="1"/>
      <c r="P6" s="1"/>
    </row>
    <row r="7" spans="1:16" x14ac:dyDescent="0.15">
      <c r="A7" s="93"/>
      <c r="B7" s="96"/>
      <c r="C7" s="101" t="s">
        <v>2</v>
      </c>
      <c r="D7" s="40"/>
      <c r="E7" s="5">
        <v>2</v>
      </c>
      <c r="F7" s="37" t="s">
        <v>77</v>
      </c>
      <c r="G7" s="1"/>
      <c r="H7" s="1"/>
      <c r="I7" s="1"/>
      <c r="J7" s="1"/>
      <c r="K7" s="1"/>
      <c r="L7" s="1"/>
      <c r="M7" s="1"/>
      <c r="N7" s="1"/>
      <c r="O7" s="1"/>
      <c r="P7" s="1"/>
    </row>
    <row r="8" spans="1:16" x14ac:dyDescent="0.15">
      <c r="A8" s="93"/>
      <c r="B8" s="96"/>
      <c r="C8" s="102"/>
      <c r="D8" s="40"/>
      <c r="E8" s="5">
        <v>2</v>
      </c>
      <c r="F8" s="1" t="s">
        <v>182</v>
      </c>
      <c r="G8" s="1"/>
      <c r="H8" s="1"/>
      <c r="I8" s="1"/>
      <c r="J8" s="1"/>
      <c r="K8" s="1"/>
      <c r="L8" s="1"/>
      <c r="M8" s="1"/>
      <c r="N8" s="1"/>
      <c r="O8" s="1"/>
      <c r="P8" s="1"/>
    </row>
    <row r="9" spans="1:16" x14ac:dyDescent="0.15">
      <c r="A9" s="93"/>
      <c r="B9" s="96"/>
      <c r="C9" s="102"/>
      <c r="D9" s="40"/>
      <c r="E9" s="5"/>
      <c r="F9" s="1"/>
      <c r="G9" s="1"/>
      <c r="H9" s="1"/>
      <c r="I9" s="1"/>
      <c r="J9" s="1"/>
      <c r="K9" s="1"/>
      <c r="L9" s="1"/>
      <c r="M9" s="1"/>
      <c r="N9" s="1"/>
      <c r="O9" s="1"/>
      <c r="P9" s="1"/>
    </row>
    <row r="10" spans="1:16" x14ac:dyDescent="0.15">
      <c r="A10" s="93"/>
      <c r="B10" s="96"/>
      <c r="C10" s="103"/>
      <c r="D10" s="40"/>
      <c r="E10" s="5"/>
      <c r="F10" s="1"/>
      <c r="G10" s="1"/>
      <c r="H10" s="1"/>
      <c r="I10" s="1"/>
      <c r="J10" s="1"/>
      <c r="K10" s="1"/>
      <c r="L10" s="1"/>
      <c r="M10" s="1"/>
      <c r="N10" s="1"/>
      <c r="O10" s="1"/>
      <c r="P10" s="1"/>
    </row>
    <row r="11" spans="1:16" x14ac:dyDescent="0.15">
      <c r="A11" s="93"/>
      <c r="B11" s="96"/>
      <c r="C11" s="101" t="s">
        <v>3</v>
      </c>
      <c r="D11" s="40"/>
      <c r="E11" s="5"/>
      <c r="F11" s="37"/>
      <c r="G11" s="1"/>
      <c r="H11" s="1"/>
      <c r="I11" s="1"/>
      <c r="J11" s="1"/>
      <c r="K11" s="1"/>
      <c r="L11" s="1"/>
      <c r="M11" s="1"/>
      <c r="N11" s="1"/>
      <c r="O11" s="1"/>
      <c r="P11" s="1"/>
    </row>
    <row r="12" spans="1:16" x14ac:dyDescent="0.15">
      <c r="A12" s="93"/>
      <c r="B12" s="96"/>
      <c r="C12" s="103"/>
      <c r="D12" s="40"/>
      <c r="E12" s="5"/>
      <c r="F12" s="1"/>
      <c r="G12" s="1"/>
      <c r="H12" s="1"/>
      <c r="I12" s="1"/>
      <c r="J12" s="1"/>
      <c r="K12" s="1"/>
      <c r="L12" s="1"/>
      <c r="M12" s="1"/>
      <c r="N12" s="1"/>
      <c r="O12" s="1"/>
      <c r="P12" s="1"/>
    </row>
    <row r="13" spans="1:16" x14ac:dyDescent="0.15">
      <c r="A13" s="93"/>
      <c r="B13" s="96"/>
      <c r="C13" s="101" t="s">
        <v>4</v>
      </c>
      <c r="D13" s="40"/>
      <c r="E13" s="5"/>
      <c r="F13" s="37"/>
      <c r="G13" s="1"/>
      <c r="H13" s="1"/>
      <c r="I13" s="1"/>
      <c r="J13" s="1"/>
      <c r="K13" s="1"/>
      <c r="L13" s="1"/>
      <c r="M13" s="1"/>
      <c r="N13" s="1"/>
      <c r="O13" s="1"/>
      <c r="P13" s="1"/>
    </row>
    <row r="14" spans="1:16" x14ac:dyDescent="0.15">
      <c r="A14" s="93"/>
      <c r="B14" s="96"/>
      <c r="C14" s="103"/>
      <c r="D14" s="40"/>
      <c r="E14" s="5"/>
      <c r="F14" s="1"/>
      <c r="G14" s="1"/>
      <c r="H14" s="1"/>
      <c r="I14" s="1"/>
      <c r="J14" s="1"/>
      <c r="K14" s="1"/>
      <c r="L14" s="1"/>
      <c r="M14" s="1"/>
      <c r="N14" s="1"/>
      <c r="O14" s="1"/>
      <c r="P14" s="1"/>
    </row>
    <row r="15" spans="1:16" x14ac:dyDescent="0.15">
      <c r="A15" s="93"/>
      <c r="B15" s="97"/>
      <c r="C15" s="34" t="s">
        <v>9</v>
      </c>
      <c r="D15" s="14"/>
      <c r="E15" s="5">
        <v>12</v>
      </c>
      <c r="F15" s="1"/>
      <c r="G15" s="1"/>
      <c r="H15" s="1"/>
      <c r="I15" s="1"/>
      <c r="J15" s="1"/>
      <c r="K15" s="1"/>
      <c r="L15" s="1"/>
      <c r="M15" s="1"/>
      <c r="N15" s="1"/>
      <c r="O15" s="1"/>
      <c r="P15" s="1"/>
    </row>
    <row r="16" spans="1:16" x14ac:dyDescent="0.15">
      <c r="A16" s="93"/>
      <c r="B16" s="98" t="s">
        <v>5</v>
      </c>
      <c r="C16" s="89" t="s">
        <v>6</v>
      </c>
      <c r="D16" s="11" t="s">
        <v>51</v>
      </c>
      <c r="E16" s="5">
        <v>1</v>
      </c>
      <c r="F16" s="1"/>
      <c r="G16" s="1"/>
      <c r="H16" s="1"/>
      <c r="I16" s="1"/>
      <c r="J16" s="1"/>
      <c r="K16" s="1"/>
      <c r="L16" s="1"/>
      <c r="M16" s="1"/>
      <c r="N16" s="1" t="s">
        <v>78</v>
      </c>
      <c r="O16" s="1"/>
      <c r="P16" s="1"/>
    </row>
    <row r="17" spans="1:16" x14ac:dyDescent="0.15">
      <c r="A17" s="93"/>
      <c r="B17" s="99"/>
      <c r="C17" s="90"/>
      <c r="D17" s="11" t="s">
        <v>52</v>
      </c>
      <c r="E17" s="5">
        <v>1</v>
      </c>
      <c r="F17" s="1"/>
      <c r="G17" s="1"/>
      <c r="H17" s="1"/>
      <c r="I17" s="1"/>
      <c r="J17" s="1"/>
      <c r="K17" s="1"/>
      <c r="L17" s="1"/>
      <c r="M17" s="1"/>
      <c r="N17" s="1" t="s">
        <v>78</v>
      </c>
      <c r="O17" s="1"/>
      <c r="P17" s="1"/>
    </row>
    <row r="18" spans="1:16" x14ac:dyDescent="0.15">
      <c r="A18" s="94"/>
      <c r="B18" s="99"/>
      <c r="C18" s="90"/>
      <c r="D18" s="11" t="s">
        <v>53</v>
      </c>
      <c r="E18" s="5">
        <v>1</v>
      </c>
      <c r="F18" s="1"/>
      <c r="G18" s="1"/>
      <c r="H18" s="1"/>
      <c r="I18" s="1"/>
      <c r="J18" s="1"/>
      <c r="K18" s="1"/>
      <c r="L18" s="1"/>
      <c r="M18" s="1"/>
      <c r="N18" s="1" t="s">
        <v>78</v>
      </c>
      <c r="O18" s="1"/>
      <c r="P18" s="1"/>
    </row>
    <row r="19" spans="1:16" x14ac:dyDescent="0.15">
      <c r="A19" s="92" t="s">
        <v>10</v>
      </c>
      <c r="B19" s="99"/>
      <c r="C19" s="90"/>
      <c r="D19" s="11" t="s">
        <v>54</v>
      </c>
      <c r="E19" s="5">
        <v>1</v>
      </c>
      <c r="F19" s="1"/>
      <c r="G19" s="1"/>
      <c r="H19" s="1"/>
      <c r="I19" s="1"/>
      <c r="J19" s="1"/>
      <c r="K19" s="1"/>
      <c r="L19" s="1"/>
      <c r="M19" s="1"/>
      <c r="N19" s="1" t="s">
        <v>78</v>
      </c>
      <c r="O19" s="1"/>
      <c r="P19" s="1"/>
    </row>
    <row r="20" spans="1:16" x14ac:dyDescent="0.15">
      <c r="A20" s="93"/>
      <c r="B20" s="99"/>
      <c r="C20" s="90"/>
      <c r="D20" s="11" t="s">
        <v>55</v>
      </c>
      <c r="E20" s="5">
        <v>1</v>
      </c>
      <c r="F20" s="1"/>
      <c r="G20" s="1"/>
      <c r="H20" s="1"/>
      <c r="I20" s="1"/>
      <c r="J20" s="1"/>
      <c r="K20" s="1"/>
      <c r="L20" s="1"/>
      <c r="M20" s="1"/>
      <c r="N20" s="1" t="s">
        <v>78</v>
      </c>
      <c r="O20" s="1"/>
      <c r="P20" s="1"/>
    </row>
    <row r="21" spans="1:16" x14ac:dyDescent="0.15">
      <c r="A21" s="93"/>
      <c r="B21" s="99"/>
      <c r="C21" s="90"/>
      <c r="D21" s="11" t="s">
        <v>56</v>
      </c>
      <c r="E21" s="5">
        <v>1</v>
      </c>
      <c r="F21" s="1"/>
      <c r="G21" s="1"/>
      <c r="H21" s="1"/>
      <c r="I21" s="1"/>
      <c r="J21" s="1"/>
      <c r="K21" s="1"/>
      <c r="L21" s="1"/>
      <c r="M21" s="1"/>
      <c r="N21" s="1" t="s">
        <v>78</v>
      </c>
      <c r="O21" s="1"/>
      <c r="P21" s="1"/>
    </row>
    <row r="22" spans="1:16" x14ac:dyDescent="0.15">
      <c r="A22" s="93"/>
      <c r="B22" s="99"/>
      <c r="C22" s="90"/>
      <c r="D22" s="11" t="s">
        <v>57</v>
      </c>
      <c r="E22" s="5">
        <v>1</v>
      </c>
      <c r="F22" s="1"/>
      <c r="G22" s="1"/>
      <c r="H22" s="1"/>
      <c r="I22" s="1"/>
      <c r="J22" s="1"/>
      <c r="K22" s="1"/>
      <c r="L22" s="1"/>
      <c r="M22" s="1"/>
      <c r="N22" s="1" t="s">
        <v>78</v>
      </c>
      <c r="O22" s="1"/>
      <c r="P22" s="1"/>
    </row>
    <row r="23" spans="1:16" x14ac:dyDescent="0.15">
      <c r="A23" s="93"/>
      <c r="B23" s="99"/>
      <c r="C23" s="91"/>
      <c r="D23" s="11" t="s">
        <v>58</v>
      </c>
      <c r="E23" s="5">
        <v>1</v>
      </c>
      <c r="F23" s="1"/>
      <c r="G23" s="1"/>
      <c r="H23" s="1"/>
      <c r="I23" s="1"/>
      <c r="J23" s="1"/>
      <c r="K23" s="1"/>
      <c r="L23" s="1"/>
      <c r="M23" s="1"/>
      <c r="N23" s="1" t="s">
        <v>78</v>
      </c>
      <c r="O23" s="1"/>
      <c r="P23" s="1"/>
    </row>
    <row r="24" spans="1:16" x14ac:dyDescent="0.15">
      <c r="A24" s="93"/>
      <c r="B24" s="99"/>
      <c r="C24" s="89" t="s">
        <v>7</v>
      </c>
      <c r="D24" s="40" t="s">
        <v>59</v>
      </c>
      <c r="E24" s="5">
        <v>2</v>
      </c>
      <c r="F24" s="1"/>
      <c r="G24" s="1"/>
      <c r="H24" s="1"/>
      <c r="I24" s="1"/>
      <c r="J24" s="1"/>
      <c r="K24" s="1"/>
      <c r="L24" s="1"/>
      <c r="M24" s="1"/>
      <c r="N24" s="1" t="s">
        <v>78</v>
      </c>
      <c r="O24" s="1"/>
      <c r="P24" s="1"/>
    </row>
    <row r="25" spans="1:16" x14ac:dyDescent="0.15">
      <c r="A25" s="93"/>
      <c r="B25" s="99"/>
      <c r="C25" s="91"/>
      <c r="D25" s="40" t="s">
        <v>60</v>
      </c>
      <c r="E25" s="5">
        <v>2</v>
      </c>
      <c r="F25" s="1"/>
      <c r="G25" s="1"/>
      <c r="H25" s="1"/>
      <c r="I25" s="1"/>
      <c r="J25" s="1"/>
      <c r="K25" s="1"/>
      <c r="L25" s="1"/>
      <c r="M25" s="1"/>
      <c r="N25" s="1" t="s">
        <v>78</v>
      </c>
      <c r="O25" s="1"/>
      <c r="P25" s="1"/>
    </row>
    <row r="26" spans="1:16" x14ac:dyDescent="0.15">
      <c r="A26" s="94"/>
      <c r="B26" s="100"/>
      <c r="C26" s="34" t="s">
        <v>9</v>
      </c>
      <c r="D26" s="11"/>
      <c r="E26" s="6">
        <v>12</v>
      </c>
      <c r="F26" s="1"/>
      <c r="G26" s="1"/>
      <c r="H26" s="1"/>
      <c r="I26" s="1"/>
      <c r="J26" s="1"/>
      <c r="K26" s="1"/>
      <c r="L26" s="1"/>
      <c r="M26" s="1"/>
      <c r="N26" s="1"/>
      <c r="O26" s="1"/>
      <c r="P26" s="1"/>
    </row>
    <row r="27" spans="1:16" x14ac:dyDescent="0.15">
      <c r="A27" s="92" t="s">
        <v>18</v>
      </c>
      <c r="B27" s="98" t="s">
        <v>19</v>
      </c>
      <c r="C27" s="89"/>
      <c r="D27" s="11" t="s">
        <v>13</v>
      </c>
      <c r="E27" s="5">
        <v>2</v>
      </c>
      <c r="F27" s="1"/>
      <c r="G27" s="1"/>
      <c r="H27" s="1"/>
      <c r="I27" s="1" t="s">
        <v>79</v>
      </c>
      <c r="J27" s="1"/>
      <c r="K27" s="1"/>
      <c r="L27" s="1"/>
      <c r="M27" s="1"/>
      <c r="N27" s="1"/>
      <c r="O27" s="1"/>
      <c r="P27" s="1"/>
    </row>
    <row r="28" spans="1:16" ht="13.5" customHeight="1" x14ac:dyDescent="0.15">
      <c r="A28" s="93"/>
      <c r="B28" s="99"/>
      <c r="C28" s="90"/>
      <c r="D28" s="11" t="s">
        <v>14</v>
      </c>
      <c r="E28" s="5">
        <v>2</v>
      </c>
      <c r="F28" s="1"/>
      <c r="G28" s="1"/>
      <c r="H28" s="1"/>
      <c r="I28" s="1" t="s">
        <v>79</v>
      </c>
      <c r="J28" s="1"/>
      <c r="K28" s="1"/>
      <c r="L28" s="1"/>
      <c r="M28" s="1"/>
      <c r="N28" s="1"/>
      <c r="O28" s="1"/>
      <c r="P28" s="1"/>
    </row>
    <row r="29" spans="1:16" x14ac:dyDescent="0.15">
      <c r="A29" s="93"/>
      <c r="B29" s="99"/>
      <c r="C29" s="90"/>
      <c r="D29" s="11" t="s">
        <v>15</v>
      </c>
      <c r="E29" s="5">
        <v>2</v>
      </c>
      <c r="F29" s="1"/>
      <c r="G29" s="1"/>
      <c r="H29" s="1"/>
      <c r="I29" s="1" t="s">
        <v>80</v>
      </c>
      <c r="J29" s="1"/>
      <c r="K29" s="1"/>
      <c r="L29" s="1"/>
      <c r="M29" s="1"/>
      <c r="N29" s="1"/>
      <c r="O29" s="1"/>
      <c r="P29" s="1"/>
    </row>
    <row r="30" spans="1:16" x14ac:dyDescent="0.15">
      <c r="A30" s="93"/>
      <c r="B30" s="99"/>
      <c r="C30" s="90"/>
      <c r="D30" s="11" t="s">
        <v>16</v>
      </c>
      <c r="E30" s="5">
        <v>2</v>
      </c>
      <c r="F30" s="1"/>
      <c r="G30" s="1"/>
      <c r="H30" s="1"/>
      <c r="I30" s="1" t="s">
        <v>80</v>
      </c>
      <c r="J30" s="1"/>
      <c r="K30" s="1"/>
      <c r="L30" s="1"/>
      <c r="M30" s="1"/>
      <c r="N30" s="1"/>
      <c r="O30" s="1"/>
      <c r="P30" s="1"/>
    </row>
    <row r="31" spans="1:16" x14ac:dyDescent="0.15">
      <c r="A31" s="93"/>
      <c r="B31" s="99"/>
      <c r="C31" s="90"/>
      <c r="D31" s="11" t="s">
        <v>11</v>
      </c>
      <c r="E31" s="5">
        <v>2</v>
      </c>
      <c r="F31" s="1"/>
      <c r="G31" s="1"/>
      <c r="H31" s="1"/>
      <c r="I31" s="1" t="s">
        <v>81</v>
      </c>
      <c r="J31" s="1"/>
      <c r="K31" s="1"/>
      <c r="L31" s="1"/>
      <c r="M31" s="1"/>
      <c r="N31" s="1"/>
      <c r="O31" s="1"/>
      <c r="P31" s="1"/>
    </row>
    <row r="32" spans="1:16" x14ac:dyDescent="0.15">
      <c r="A32" s="93"/>
      <c r="B32" s="99"/>
      <c r="C32" s="90"/>
      <c r="D32" s="11" t="s">
        <v>12</v>
      </c>
      <c r="E32" s="5">
        <v>2</v>
      </c>
      <c r="F32" s="1"/>
      <c r="G32" s="1"/>
      <c r="H32" s="1"/>
      <c r="I32" s="1" t="s">
        <v>81</v>
      </c>
      <c r="J32" s="1"/>
      <c r="K32" s="1"/>
      <c r="L32" s="1"/>
      <c r="M32" s="1"/>
      <c r="N32" s="1"/>
      <c r="O32" s="1"/>
      <c r="P32" s="1"/>
    </row>
    <row r="33" spans="1:16" x14ac:dyDescent="0.15">
      <c r="A33" s="93"/>
      <c r="B33" s="99"/>
      <c r="C33" s="91"/>
      <c r="D33" s="11" t="s">
        <v>17</v>
      </c>
      <c r="E33" s="5">
        <v>2</v>
      </c>
      <c r="F33" s="1"/>
      <c r="G33" s="1"/>
      <c r="H33" s="1"/>
      <c r="I33" s="1" t="s">
        <v>82</v>
      </c>
      <c r="J33" s="1"/>
      <c r="K33" s="1"/>
      <c r="L33" s="1"/>
      <c r="M33" s="1"/>
      <c r="N33" s="1"/>
      <c r="O33" s="1"/>
      <c r="P33" s="1"/>
    </row>
    <row r="34" spans="1:16" x14ac:dyDescent="0.15">
      <c r="A34" s="93"/>
      <c r="B34" s="100"/>
      <c r="C34" s="34" t="s">
        <v>9</v>
      </c>
      <c r="D34" s="11"/>
      <c r="E34" s="6">
        <v>14</v>
      </c>
      <c r="F34" s="1"/>
      <c r="G34" s="1"/>
      <c r="H34" s="1"/>
      <c r="I34" s="2"/>
      <c r="J34" s="3"/>
      <c r="K34" s="1"/>
      <c r="L34" s="1"/>
      <c r="M34" s="1"/>
      <c r="N34" s="1"/>
      <c r="O34" s="1"/>
      <c r="P34" s="1"/>
    </row>
    <row r="35" spans="1:16" x14ac:dyDescent="0.15">
      <c r="A35" s="93"/>
      <c r="B35" s="98" t="s">
        <v>19</v>
      </c>
      <c r="C35" s="89" t="s">
        <v>20</v>
      </c>
      <c r="D35" s="11" t="s">
        <v>171</v>
      </c>
      <c r="E35" s="5">
        <v>2</v>
      </c>
      <c r="F35" s="1"/>
      <c r="G35" s="1"/>
      <c r="H35" s="1"/>
      <c r="I35" s="1"/>
      <c r="J35" s="1" t="s">
        <v>100</v>
      </c>
      <c r="K35" s="1"/>
      <c r="L35" s="1"/>
      <c r="M35" s="1"/>
      <c r="N35" s="1"/>
      <c r="O35" s="1"/>
      <c r="P35" s="1"/>
    </row>
    <row r="36" spans="1:16" ht="13.5" customHeight="1" x14ac:dyDescent="0.15">
      <c r="A36" s="93"/>
      <c r="B36" s="99"/>
      <c r="C36" s="90"/>
      <c r="D36" s="11" t="s">
        <v>172</v>
      </c>
      <c r="E36" s="5">
        <v>2</v>
      </c>
      <c r="F36" s="1"/>
      <c r="G36" s="1"/>
      <c r="H36" s="1"/>
      <c r="I36" s="1"/>
      <c r="J36" s="1" t="s">
        <v>83</v>
      </c>
      <c r="K36" s="1"/>
      <c r="L36" s="1"/>
      <c r="M36" s="1"/>
      <c r="N36" s="1"/>
      <c r="O36" s="1"/>
      <c r="P36" s="1"/>
    </row>
    <row r="37" spans="1:16" x14ac:dyDescent="0.15">
      <c r="A37" s="93"/>
      <c r="B37" s="99"/>
      <c r="C37" s="90"/>
      <c r="D37" s="11" t="s">
        <v>61</v>
      </c>
      <c r="E37" s="38">
        <v>2</v>
      </c>
      <c r="F37" s="1"/>
      <c r="G37" s="1"/>
      <c r="H37" s="1"/>
      <c r="I37" s="1"/>
      <c r="J37" s="1" t="s">
        <v>83</v>
      </c>
      <c r="K37" s="1"/>
      <c r="L37" s="1"/>
      <c r="M37" s="1"/>
      <c r="N37" s="1"/>
      <c r="O37" s="1"/>
      <c r="P37" s="1"/>
    </row>
    <row r="38" spans="1:16" x14ac:dyDescent="0.15">
      <c r="A38" s="93"/>
      <c r="B38" s="99"/>
      <c r="C38" s="90"/>
      <c r="D38" s="11" t="s">
        <v>62</v>
      </c>
      <c r="E38" s="38">
        <v>2</v>
      </c>
      <c r="F38" s="1"/>
      <c r="G38" s="1"/>
      <c r="H38" s="1"/>
      <c r="I38" s="1"/>
      <c r="J38" s="1" t="s">
        <v>100</v>
      </c>
      <c r="K38" s="1"/>
      <c r="L38" s="1"/>
      <c r="M38" s="1"/>
      <c r="N38" s="1"/>
      <c r="O38" s="1"/>
      <c r="P38" s="1"/>
    </row>
    <row r="39" spans="1:16" x14ac:dyDescent="0.15">
      <c r="A39" s="93"/>
      <c r="B39" s="99"/>
      <c r="C39" s="90"/>
      <c r="D39" s="11" t="s">
        <v>173</v>
      </c>
      <c r="E39" s="5">
        <v>2</v>
      </c>
      <c r="F39" s="1"/>
      <c r="G39" s="1"/>
      <c r="H39" s="1"/>
      <c r="I39" s="1"/>
      <c r="J39" s="1" t="s">
        <v>100</v>
      </c>
      <c r="K39" s="1"/>
      <c r="L39" s="1"/>
      <c r="M39" s="1"/>
      <c r="N39" s="1"/>
      <c r="O39" s="1"/>
      <c r="P39" s="1"/>
    </row>
    <row r="40" spans="1:16" x14ac:dyDescent="0.15">
      <c r="A40" s="93"/>
      <c r="B40" s="99"/>
      <c r="C40" s="90"/>
      <c r="D40" s="46" t="s">
        <v>23</v>
      </c>
      <c r="E40" s="47">
        <v>2</v>
      </c>
      <c r="F40" s="48"/>
      <c r="G40" s="49"/>
      <c r="H40" s="48" t="s">
        <v>186</v>
      </c>
      <c r="I40" s="48"/>
      <c r="J40" s="48"/>
      <c r="K40" s="48"/>
      <c r="L40" s="48"/>
      <c r="M40" s="48"/>
      <c r="N40" s="48" t="s">
        <v>186</v>
      </c>
      <c r="O40" s="48"/>
      <c r="P40" s="49"/>
    </row>
    <row r="41" spans="1:16" x14ac:dyDescent="0.15">
      <c r="A41" s="93"/>
      <c r="B41" s="99"/>
      <c r="C41" s="90"/>
      <c r="D41" s="11" t="s">
        <v>24</v>
      </c>
      <c r="E41" s="5">
        <v>2</v>
      </c>
      <c r="F41" s="1"/>
      <c r="G41" s="1"/>
      <c r="H41" s="1"/>
      <c r="I41" s="1"/>
      <c r="J41" s="1" t="s">
        <v>100</v>
      </c>
      <c r="K41" s="1"/>
      <c r="L41" s="1"/>
      <c r="M41" s="1"/>
      <c r="N41" s="37"/>
      <c r="O41" s="1"/>
      <c r="P41" s="1"/>
    </row>
    <row r="42" spans="1:16" x14ac:dyDescent="0.15">
      <c r="A42" s="93"/>
      <c r="B42" s="99"/>
      <c r="C42" s="90"/>
      <c r="D42" s="11" t="s">
        <v>180</v>
      </c>
      <c r="E42" s="5">
        <v>2</v>
      </c>
      <c r="F42" s="1"/>
      <c r="G42" s="1"/>
      <c r="H42" s="1"/>
      <c r="I42" s="1"/>
      <c r="J42" s="37" t="s">
        <v>77</v>
      </c>
      <c r="K42" s="1"/>
      <c r="L42" s="1"/>
      <c r="M42" s="1"/>
      <c r="N42" s="1"/>
      <c r="O42" s="1"/>
      <c r="P42" s="1"/>
    </row>
    <row r="43" spans="1:16" x14ac:dyDescent="0.15">
      <c r="A43" s="93"/>
      <c r="B43" s="99"/>
      <c r="C43" s="90"/>
      <c r="D43" s="46" t="s">
        <v>184</v>
      </c>
      <c r="E43" s="47">
        <v>2</v>
      </c>
      <c r="F43" s="48"/>
      <c r="G43" s="48"/>
      <c r="H43" s="48"/>
      <c r="I43" s="48"/>
      <c r="J43" s="48" t="s">
        <v>189</v>
      </c>
      <c r="K43" s="48"/>
      <c r="L43" s="48"/>
      <c r="M43" s="48"/>
      <c r="N43" s="48"/>
      <c r="O43" s="48"/>
      <c r="P43" s="48" t="s">
        <v>191</v>
      </c>
    </row>
    <row r="44" spans="1:16" x14ac:dyDescent="0.15">
      <c r="A44" s="93"/>
      <c r="B44" s="99"/>
      <c r="C44" s="90"/>
      <c r="D44" s="11" t="s">
        <v>31</v>
      </c>
      <c r="E44" s="38">
        <v>2</v>
      </c>
      <c r="F44" s="1"/>
      <c r="G44" s="1"/>
      <c r="H44" s="1"/>
      <c r="I44" s="1"/>
      <c r="J44" s="1"/>
      <c r="K44" s="37" t="s">
        <v>77</v>
      </c>
      <c r="L44" s="1"/>
      <c r="M44" s="1"/>
      <c r="N44" s="1"/>
      <c r="O44" s="1"/>
      <c r="P44" s="1"/>
    </row>
    <row r="45" spans="1:16" x14ac:dyDescent="0.15">
      <c r="A45" s="93"/>
      <c r="B45" s="99"/>
      <c r="C45" s="91"/>
      <c r="D45" s="46" t="s">
        <v>34</v>
      </c>
      <c r="E45" s="47">
        <v>2</v>
      </c>
      <c r="F45" s="48"/>
      <c r="G45" s="48"/>
      <c r="H45" s="48" t="s">
        <v>187</v>
      </c>
      <c r="I45" s="48"/>
      <c r="J45" s="48"/>
      <c r="K45" s="48"/>
      <c r="L45" s="48"/>
      <c r="M45" s="48"/>
      <c r="N45" s="48" t="s">
        <v>186</v>
      </c>
      <c r="O45" s="48" t="s">
        <v>187</v>
      </c>
      <c r="P45" s="48"/>
    </row>
    <row r="46" spans="1:16" x14ac:dyDescent="0.15">
      <c r="A46" s="93"/>
      <c r="B46" s="99"/>
      <c r="C46" s="34" t="s">
        <v>9</v>
      </c>
      <c r="D46" s="11"/>
      <c r="E46" s="39">
        <v>2</v>
      </c>
      <c r="F46" s="37"/>
      <c r="G46" s="37"/>
      <c r="H46" s="37"/>
      <c r="I46" s="37"/>
      <c r="J46" s="37"/>
      <c r="K46" s="37"/>
      <c r="L46" s="37"/>
      <c r="M46" s="37"/>
      <c r="N46" s="37"/>
      <c r="O46" s="37"/>
      <c r="P46" s="37"/>
    </row>
    <row r="47" spans="1:16" x14ac:dyDescent="0.15">
      <c r="A47" s="93"/>
      <c r="B47" s="99"/>
      <c r="C47" s="89" t="s">
        <v>28</v>
      </c>
      <c r="D47" s="11" t="s">
        <v>29</v>
      </c>
      <c r="E47" s="5">
        <v>2</v>
      </c>
      <c r="F47" s="1"/>
      <c r="G47" s="1"/>
      <c r="H47" s="1"/>
      <c r="I47" s="1"/>
      <c r="J47" s="1"/>
      <c r="K47" s="37" t="s">
        <v>77</v>
      </c>
      <c r="L47" s="1"/>
      <c r="M47" s="1"/>
      <c r="N47" s="1"/>
      <c r="O47" s="1"/>
      <c r="P47" s="1"/>
    </row>
    <row r="48" spans="1:16" x14ac:dyDescent="0.15">
      <c r="A48" s="93"/>
      <c r="B48" s="99"/>
      <c r="C48" s="90"/>
      <c r="D48" s="11" t="s">
        <v>30</v>
      </c>
      <c r="E48" s="5">
        <v>2</v>
      </c>
      <c r="F48" s="1"/>
      <c r="G48" s="1"/>
      <c r="H48" s="1"/>
      <c r="I48" s="37" t="s">
        <v>77</v>
      </c>
      <c r="J48" s="1"/>
      <c r="K48" s="1"/>
      <c r="L48" s="1"/>
      <c r="M48" s="1"/>
      <c r="N48" s="1"/>
      <c r="O48" s="1"/>
      <c r="P48" s="1"/>
    </row>
    <row r="49" spans="1:16" x14ac:dyDescent="0.15">
      <c r="A49" s="93"/>
      <c r="B49" s="99"/>
      <c r="C49" s="90"/>
      <c r="D49" s="11" t="s">
        <v>95</v>
      </c>
      <c r="E49" s="38">
        <v>2</v>
      </c>
      <c r="F49" s="1"/>
      <c r="G49" s="1"/>
      <c r="H49" s="1"/>
      <c r="I49" s="1"/>
      <c r="J49" s="1"/>
      <c r="K49" s="37" t="s">
        <v>77</v>
      </c>
      <c r="L49" s="1"/>
      <c r="M49" s="1"/>
      <c r="N49" s="1"/>
      <c r="O49" s="1"/>
      <c r="P49" s="1"/>
    </row>
    <row r="50" spans="1:16" x14ac:dyDescent="0.15">
      <c r="A50" s="93"/>
      <c r="B50" s="99"/>
      <c r="C50" s="90"/>
      <c r="D50" s="11" t="s">
        <v>25</v>
      </c>
      <c r="E50" s="38">
        <v>2</v>
      </c>
      <c r="F50" s="1"/>
      <c r="G50" s="1"/>
      <c r="H50" s="1"/>
      <c r="I50" s="1"/>
      <c r="J50" s="1"/>
      <c r="K50" s="37" t="s">
        <v>77</v>
      </c>
      <c r="L50" s="1"/>
      <c r="M50" s="1"/>
      <c r="N50" s="1"/>
      <c r="O50" s="1"/>
      <c r="P50" s="1"/>
    </row>
    <row r="51" spans="1:16" x14ac:dyDescent="0.15">
      <c r="A51" s="93"/>
      <c r="B51" s="99"/>
      <c r="C51" s="90"/>
      <c r="D51" s="11" t="s">
        <v>26</v>
      </c>
      <c r="E51" s="38">
        <v>2</v>
      </c>
      <c r="F51" s="1"/>
      <c r="G51" s="1"/>
      <c r="H51" s="1"/>
      <c r="I51" s="1"/>
      <c r="J51" s="37" t="s">
        <v>77</v>
      </c>
      <c r="K51" s="1"/>
      <c r="L51" s="1"/>
      <c r="M51" s="1"/>
      <c r="N51" s="1"/>
      <c r="O51" s="1"/>
      <c r="P51" s="1"/>
    </row>
    <row r="52" spans="1:16" x14ac:dyDescent="0.15">
      <c r="A52" s="93"/>
      <c r="B52" s="99"/>
      <c r="C52" s="90"/>
      <c r="D52" s="11" t="s">
        <v>21</v>
      </c>
      <c r="E52" s="5">
        <v>2</v>
      </c>
      <c r="F52" s="1"/>
      <c r="G52" s="1"/>
      <c r="H52" s="1"/>
      <c r="I52" s="1"/>
      <c r="J52" s="1" t="s">
        <v>100</v>
      </c>
      <c r="K52" s="1"/>
      <c r="L52" s="1"/>
      <c r="M52" s="1"/>
      <c r="N52" s="1"/>
      <c r="O52" s="1"/>
      <c r="P52" s="1"/>
    </row>
    <row r="53" spans="1:16" x14ac:dyDescent="0.15">
      <c r="A53" s="93"/>
      <c r="B53" s="99"/>
      <c r="C53" s="90"/>
      <c r="D53" s="11" t="s">
        <v>22</v>
      </c>
      <c r="E53" s="5">
        <v>2</v>
      </c>
      <c r="F53" s="1"/>
      <c r="G53" s="1"/>
      <c r="H53" s="1"/>
      <c r="I53" s="1"/>
      <c r="J53" s="1" t="s">
        <v>100</v>
      </c>
      <c r="K53" s="1"/>
      <c r="L53" s="1"/>
      <c r="M53" s="1"/>
      <c r="N53" s="1"/>
      <c r="O53" s="1"/>
      <c r="P53" s="1"/>
    </row>
    <row r="54" spans="1:16" x14ac:dyDescent="0.15">
      <c r="A54" s="93"/>
      <c r="B54" s="99"/>
      <c r="C54" s="90"/>
      <c r="D54" s="11" t="s">
        <v>63</v>
      </c>
      <c r="E54" s="38">
        <v>2</v>
      </c>
      <c r="F54" s="1"/>
      <c r="G54" s="1"/>
      <c r="H54" s="1"/>
      <c r="I54" s="1"/>
      <c r="J54" s="1"/>
      <c r="K54" s="37" t="s">
        <v>77</v>
      </c>
      <c r="L54" s="1"/>
      <c r="M54" s="1"/>
      <c r="N54" s="1"/>
      <c r="O54" s="1"/>
      <c r="P54" s="1"/>
    </row>
    <row r="55" spans="1:16" x14ac:dyDescent="0.15">
      <c r="A55" s="93"/>
      <c r="B55" s="99"/>
      <c r="C55" s="90"/>
      <c r="D55" s="11" t="s">
        <v>96</v>
      </c>
      <c r="E55" s="38">
        <v>2</v>
      </c>
      <c r="F55" s="1"/>
      <c r="G55" s="1"/>
      <c r="H55" s="1"/>
      <c r="I55" s="1"/>
      <c r="J55" s="37"/>
      <c r="K55" s="1"/>
      <c r="L55" s="1"/>
      <c r="M55" s="37" t="s">
        <v>77</v>
      </c>
      <c r="N55" s="1"/>
      <c r="O55" s="1"/>
      <c r="P55" s="1"/>
    </row>
    <row r="56" spans="1:16" x14ac:dyDescent="0.15">
      <c r="A56" s="93"/>
      <c r="B56" s="99"/>
      <c r="C56" s="90"/>
      <c r="D56" s="11" t="s">
        <v>183</v>
      </c>
      <c r="E56" s="38">
        <v>2</v>
      </c>
      <c r="F56" s="1"/>
      <c r="G56" s="1"/>
      <c r="H56" s="1"/>
      <c r="I56" s="1"/>
      <c r="J56" s="37" t="s">
        <v>77</v>
      </c>
      <c r="K56" s="37"/>
      <c r="L56" s="1"/>
      <c r="M56" s="1"/>
      <c r="N56" s="1"/>
      <c r="O56" s="1"/>
      <c r="P56" s="1"/>
    </row>
    <row r="57" spans="1:16" x14ac:dyDescent="0.15">
      <c r="A57" s="93"/>
      <c r="B57" s="99"/>
      <c r="C57" s="90"/>
      <c r="D57" s="11" t="s">
        <v>97</v>
      </c>
      <c r="E57" s="38">
        <v>2</v>
      </c>
      <c r="F57" s="1"/>
      <c r="G57" s="1"/>
      <c r="H57" s="1"/>
      <c r="I57" s="1"/>
      <c r="J57" s="1"/>
      <c r="K57" s="1" t="s">
        <v>100</v>
      </c>
      <c r="L57" s="1"/>
      <c r="M57" s="1"/>
      <c r="N57" s="1"/>
      <c r="O57" s="1"/>
      <c r="P57" s="1"/>
    </row>
    <row r="58" spans="1:16" x14ac:dyDescent="0.15">
      <c r="A58" s="93"/>
      <c r="B58" s="99"/>
      <c r="C58" s="90"/>
      <c r="D58" s="11" t="s">
        <v>101</v>
      </c>
      <c r="E58" s="38">
        <v>2</v>
      </c>
      <c r="F58" s="1"/>
      <c r="G58" s="1"/>
      <c r="H58" s="1"/>
      <c r="I58" s="1"/>
      <c r="J58" s="1"/>
      <c r="K58" s="1"/>
      <c r="L58" s="1"/>
      <c r="M58" s="1"/>
      <c r="N58" s="1"/>
      <c r="O58" s="1"/>
      <c r="P58" s="37" t="s">
        <v>77</v>
      </c>
    </row>
    <row r="59" spans="1:16" x14ac:dyDescent="0.15">
      <c r="A59" s="93"/>
      <c r="B59" s="99"/>
      <c r="C59" s="90"/>
      <c r="D59" s="11" t="s">
        <v>174</v>
      </c>
      <c r="E59" s="38">
        <v>2</v>
      </c>
      <c r="F59" s="1"/>
      <c r="G59" s="1"/>
      <c r="H59" s="1"/>
      <c r="I59" s="1"/>
      <c r="J59" s="1" t="s">
        <v>100</v>
      </c>
      <c r="K59" s="1"/>
      <c r="L59" s="1"/>
      <c r="M59" s="1"/>
      <c r="N59" s="1"/>
      <c r="O59" s="1"/>
      <c r="P59" s="1"/>
    </row>
    <row r="60" spans="1:16" x14ac:dyDescent="0.15">
      <c r="A60" s="93"/>
      <c r="B60" s="99"/>
      <c r="C60" s="90"/>
      <c r="D60" s="11" t="s">
        <v>27</v>
      </c>
      <c r="E60" s="38">
        <v>2</v>
      </c>
      <c r="F60" s="1"/>
      <c r="G60" s="1"/>
      <c r="H60" s="1"/>
      <c r="I60" s="1"/>
      <c r="J60" s="37" t="s">
        <v>77</v>
      </c>
      <c r="K60" s="1"/>
      <c r="L60" s="1"/>
      <c r="M60" s="1"/>
      <c r="N60" s="1"/>
      <c r="O60" s="1"/>
      <c r="P60" s="1"/>
    </row>
    <row r="61" spans="1:16" x14ac:dyDescent="0.15">
      <c r="A61" s="93"/>
      <c r="B61" s="99"/>
      <c r="C61" s="90"/>
      <c r="D61" s="11" t="s">
        <v>175</v>
      </c>
      <c r="E61" s="38">
        <v>2</v>
      </c>
      <c r="F61" s="1"/>
      <c r="G61" s="1"/>
      <c r="H61" s="1"/>
      <c r="I61" s="1"/>
      <c r="J61" s="1"/>
      <c r="K61" s="1" t="s">
        <v>100</v>
      </c>
      <c r="L61" s="1"/>
      <c r="M61" s="1"/>
      <c r="N61" s="1"/>
      <c r="O61" s="1"/>
      <c r="P61" s="1"/>
    </row>
    <row r="62" spans="1:16" x14ac:dyDescent="0.15">
      <c r="A62" s="93"/>
      <c r="B62" s="99"/>
      <c r="C62" s="90"/>
      <c r="D62" s="11" t="s">
        <v>176</v>
      </c>
      <c r="E62" s="38">
        <v>2</v>
      </c>
      <c r="F62" s="1"/>
      <c r="G62" s="1"/>
      <c r="H62" s="1"/>
      <c r="I62" s="37" t="s">
        <v>77</v>
      </c>
      <c r="J62" s="1"/>
      <c r="K62" s="1"/>
      <c r="L62" s="1"/>
      <c r="M62" s="1"/>
      <c r="N62" s="1"/>
      <c r="O62" s="1"/>
      <c r="P62" s="1"/>
    </row>
    <row r="63" spans="1:16" x14ac:dyDescent="0.15">
      <c r="A63" s="93"/>
      <c r="B63" s="99"/>
      <c r="C63" s="90"/>
      <c r="D63" s="11" t="s">
        <v>177</v>
      </c>
      <c r="E63" s="38">
        <v>2</v>
      </c>
      <c r="F63" s="1"/>
      <c r="G63" s="1"/>
      <c r="H63" s="1"/>
      <c r="I63" s="1"/>
      <c r="J63" s="1"/>
      <c r="K63" s="1" t="s">
        <v>100</v>
      </c>
      <c r="L63" s="1"/>
      <c r="M63" s="1"/>
      <c r="N63" s="1"/>
      <c r="O63" s="1"/>
      <c r="P63" s="1"/>
    </row>
    <row r="64" spans="1:16" x14ac:dyDescent="0.15">
      <c r="A64" s="93"/>
      <c r="B64" s="99"/>
      <c r="C64" s="90"/>
      <c r="D64" s="11" t="s">
        <v>32</v>
      </c>
      <c r="E64" s="38">
        <v>1</v>
      </c>
      <c r="F64" s="1"/>
      <c r="G64" s="1"/>
      <c r="H64" s="1"/>
      <c r="I64" s="1"/>
      <c r="J64" s="1"/>
      <c r="K64" s="1" t="s">
        <v>100</v>
      </c>
      <c r="L64" s="1"/>
      <c r="M64" s="1"/>
      <c r="N64" s="1"/>
      <c r="O64" s="1"/>
      <c r="P64" s="1"/>
    </row>
    <row r="65" spans="1:16" x14ac:dyDescent="0.15">
      <c r="A65" s="93"/>
      <c r="B65" s="99"/>
      <c r="C65" s="90"/>
      <c r="D65" s="11" t="s">
        <v>33</v>
      </c>
      <c r="E65" s="38">
        <v>1</v>
      </c>
      <c r="F65" s="1"/>
      <c r="G65" s="1"/>
      <c r="H65" s="1"/>
      <c r="I65" s="1"/>
      <c r="J65" s="1"/>
      <c r="L65" s="1"/>
      <c r="M65" s="37" t="s">
        <v>77</v>
      </c>
      <c r="N65" s="1"/>
      <c r="O65" s="1"/>
      <c r="P65" s="1"/>
    </row>
    <row r="66" spans="1:16" x14ac:dyDescent="0.15">
      <c r="A66" s="93"/>
      <c r="B66" s="99"/>
      <c r="C66" s="90"/>
      <c r="D66" s="46" t="s">
        <v>188</v>
      </c>
      <c r="E66" s="47">
        <v>2</v>
      </c>
      <c r="F66" s="48"/>
      <c r="G66" s="48"/>
      <c r="H66" s="48" t="s">
        <v>187</v>
      </c>
      <c r="I66" s="48"/>
      <c r="J66" s="48"/>
      <c r="K66" s="48"/>
      <c r="L66" s="48"/>
      <c r="M66" s="48" t="s">
        <v>187</v>
      </c>
      <c r="N66" s="48" t="s">
        <v>187</v>
      </c>
      <c r="O66" s="48" t="s">
        <v>190</v>
      </c>
      <c r="P66" s="50" t="s">
        <v>192</v>
      </c>
    </row>
    <row r="67" spans="1:16" ht="13.5" customHeight="1" x14ac:dyDescent="0.15">
      <c r="A67" s="93"/>
      <c r="B67" s="99"/>
      <c r="C67" s="90"/>
      <c r="D67" s="11" t="s">
        <v>35</v>
      </c>
      <c r="E67" s="38">
        <v>2</v>
      </c>
      <c r="F67" s="1"/>
      <c r="G67" s="37" t="s">
        <v>77</v>
      </c>
      <c r="H67" s="1"/>
      <c r="I67" s="1"/>
      <c r="J67" s="1"/>
      <c r="K67" s="1"/>
      <c r="L67" s="1"/>
      <c r="M67" s="1"/>
      <c r="N67" s="1"/>
      <c r="O67" s="1"/>
      <c r="P67" s="1"/>
    </row>
    <row r="68" spans="1:16" ht="13.5" customHeight="1" x14ac:dyDescent="0.15">
      <c r="A68" s="93"/>
      <c r="B68" s="95" t="s">
        <v>178</v>
      </c>
      <c r="C68" s="34" t="s">
        <v>9</v>
      </c>
      <c r="D68" s="37"/>
      <c r="E68" s="39">
        <v>2</v>
      </c>
      <c r="F68" s="1"/>
      <c r="G68" s="1"/>
      <c r="H68" s="1"/>
      <c r="I68" s="1"/>
      <c r="J68" s="1"/>
      <c r="L68" s="1"/>
      <c r="M68" s="3"/>
      <c r="N68" s="1"/>
      <c r="O68" s="1"/>
      <c r="P68" s="1"/>
    </row>
    <row r="69" spans="1:16" ht="13.5" customHeight="1" x14ac:dyDescent="0.15">
      <c r="A69" s="93"/>
      <c r="B69" s="96"/>
      <c r="C69" s="89"/>
      <c r="D69" s="11" t="s">
        <v>36</v>
      </c>
      <c r="E69" s="38">
        <v>2</v>
      </c>
      <c r="F69" s="1"/>
      <c r="G69" s="1"/>
      <c r="H69" s="1"/>
      <c r="I69" s="1"/>
      <c r="J69" s="1"/>
      <c r="K69" s="1"/>
      <c r="L69" s="37" t="s">
        <v>84</v>
      </c>
      <c r="M69" s="1"/>
      <c r="N69" s="1"/>
      <c r="O69" s="1"/>
      <c r="P69" s="1"/>
    </row>
    <row r="70" spans="1:16" x14ac:dyDescent="0.15">
      <c r="A70" s="93"/>
      <c r="B70" s="96"/>
      <c r="C70" s="90"/>
      <c r="D70" s="11" t="s">
        <v>37</v>
      </c>
      <c r="E70" s="38">
        <v>2</v>
      </c>
      <c r="F70" s="1"/>
      <c r="G70" s="1"/>
      <c r="H70" s="1"/>
      <c r="I70" s="1"/>
      <c r="J70" s="1"/>
      <c r="K70" s="1"/>
      <c r="L70" s="1" t="s">
        <v>84</v>
      </c>
      <c r="M70" s="1"/>
      <c r="N70" s="1"/>
      <c r="O70" s="1"/>
      <c r="P70" s="1"/>
    </row>
    <row r="71" spans="1:16" x14ac:dyDescent="0.15">
      <c r="A71" s="93"/>
      <c r="B71" s="96"/>
      <c r="C71" s="90"/>
      <c r="D71" s="11" t="s">
        <v>38</v>
      </c>
      <c r="E71" s="38">
        <v>2</v>
      </c>
      <c r="F71" s="1"/>
      <c r="G71" s="1"/>
      <c r="H71" s="1"/>
      <c r="I71" s="1"/>
      <c r="J71" s="1"/>
      <c r="K71" s="1"/>
      <c r="L71" s="1" t="s">
        <v>84</v>
      </c>
      <c r="M71" s="1"/>
      <c r="N71" s="1"/>
      <c r="O71" s="1"/>
      <c r="P71" s="1"/>
    </row>
    <row r="72" spans="1:16" x14ac:dyDescent="0.15">
      <c r="A72" s="93"/>
      <c r="B72" s="97"/>
      <c r="C72" s="91"/>
      <c r="D72" s="11" t="s">
        <v>39</v>
      </c>
      <c r="E72" s="5">
        <v>2</v>
      </c>
      <c r="F72" s="1"/>
      <c r="G72" s="1"/>
      <c r="H72" s="1"/>
      <c r="I72" s="1"/>
      <c r="J72" s="1"/>
      <c r="K72" s="1"/>
      <c r="L72" s="1" t="s">
        <v>85</v>
      </c>
      <c r="M72" s="1"/>
      <c r="N72" s="1"/>
      <c r="O72" s="1"/>
      <c r="P72" s="1"/>
    </row>
    <row r="73" spans="1:16" x14ac:dyDescent="0.15">
      <c r="A73" s="94"/>
      <c r="B73" s="5" t="s">
        <v>9</v>
      </c>
      <c r="C73" s="34" t="s">
        <v>9</v>
      </c>
      <c r="D73" s="1"/>
      <c r="E73" s="39">
        <v>2</v>
      </c>
      <c r="F73" s="1"/>
      <c r="G73" s="1"/>
      <c r="H73" s="1"/>
      <c r="I73" s="1"/>
      <c r="J73" s="1"/>
      <c r="K73" s="1"/>
      <c r="L73" s="1"/>
      <c r="M73" s="1"/>
      <c r="N73" s="1"/>
      <c r="O73" s="1"/>
      <c r="P73" s="1"/>
    </row>
    <row r="74" spans="1:16" x14ac:dyDescent="0.15">
      <c r="C74"/>
      <c r="D74"/>
      <c r="E74"/>
      <c r="F74"/>
      <c r="G74"/>
      <c r="H74"/>
      <c r="I74"/>
      <c r="J74"/>
      <c r="K74"/>
    </row>
    <row r="75" spans="1:16" x14ac:dyDescent="0.15">
      <c r="E75"/>
      <c r="F75"/>
      <c r="G75"/>
      <c r="H75"/>
      <c r="I75"/>
      <c r="J75"/>
      <c r="K75"/>
    </row>
    <row r="76" spans="1:16" x14ac:dyDescent="0.15">
      <c r="E76"/>
      <c r="F76"/>
      <c r="G76"/>
      <c r="H76"/>
      <c r="I76"/>
      <c r="J76"/>
      <c r="K76"/>
    </row>
    <row r="77" spans="1:16" x14ac:dyDescent="0.15">
      <c r="E77"/>
      <c r="F77"/>
      <c r="G77"/>
      <c r="H77"/>
      <c r="I77"/>
      <c r="J77"/>
      <c r="K77"/>
    </row>
    <row r="78" spans="1:16" x14ac:dyDescent="0.15">
      <c r="E78"/>
      <c r="F78"/>
      <c r="G78"/>
      <c r="H78"/>
      <c r="I78"/>
      <c r="J78"/>
      <c r="K78"/>
    </row>
    <row r="79" spans="1:16" x14ac:dyDescent="0.15">
      <c r="E79"/>
      <c r="F79"/>
      <c r="G79"/>
      <c r="H79"/>
      <c r="I79"/>
      <c r="J79"/>
      <c r="K79"/>
    </row>
    <row r="80" spans="1:16" x14ac:dyDescent="0.15">
      <c r="E80"/>
      <c r="F80"/>
      <c r="G80"/>
      <c r="H80"/>
      <c r="I80"/>
      <c r="J80"/>
      <c r="K80"/>
    </row>
    <row r="81" spans="5:11" x14ac:dyDescent="0.15">
      <c r="E81"/>
      <c r="F81"/>
      <c r="G81"/>
      <c r="H81"/>
      <c r="I81"/>
      <c r="J81"/>
      <c r="K81"/>
    </row>
    <row r="82" spans="5:11" x14ac:dyDescent="0.15">
      <c r="E82"/>
      <c r="F82"/>
      <c r="G82"/>
      <c r="H82"/>
      <c r="I82"/>
      <c r="J82"/>
      <c r="K82"/>
    </row>
  </sheetData>
  <mergeCells count="18">
    <mergeCell ref="C35:C45"/>
    <mergeCell ref="C24:C25"/>
    <mergeCell ref="C3:C6"/>
    <mergeCell ref="C16:C23"/>
    <mergeCell ref="C27:C33"/>
    <mergeCell ref="A3:A18"/>
    <mergeCell ref="A19:A26"/>
    <mergeCell ref="A27:A73"/>
    <mergeCell ref="B3:B15"/>
    <mergeCell ref="B16:B26"/>
    <mergeCell ref="B27:B34"/>
    <mergeCell ref="B35:B67"/>
    <mergeCell ref="B68:B72"/>
    <mergeCell ref="C47:C67"/>
    <mergeCell ref="C69:C72"/>
    <mergeCell ref="C7:C10"/>
    <mergeCell ref="C11:C12"/>
    <mergeCell ref="C13:C14"/>
  </mergeCells>
  <phoneticPr fontId="1"/>
  <pageMargins left="0.25" right="0.25" top="0.75" bottom="0.75" header="0.3" footer="0.3"/>
  <pageSetup paperSize="9" scale="73" fitToHeight="0"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達成度チェックシート </vt:lpstr>
      <vt:lpstr>科目と目標の関連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yosimura</dc:creator>
  <cp:lastModifiedBy>ymorizono</cp:lastModifiedBy>
  <cp:lastPrinted>2023-04-26T07:09:02Z</cp:lastPrinted>
  <dcterms:created xsi:type="dcterms:W3CDTF">1997-01-08T22:48:59Z</dcterms:created>
  <dcterms:modified xsi:type="dcterms:W3CDTF">2023-04-28T06:06:22Z</dcterms:modified>
</cp:coreProperties>
</file>